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685" windowHeight="5415" activeTab="0"/>
  </bookViews>
  <sheets>
    <sheet name="Arkusz1" sheetId="1" r:id="rId1"/>
  </sheets>
  <definedNames>
    <definedName name="_xlnm.Print_Area" localSheetId="0">'Arkusz1'!$A$1:$G$223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<sst xmlns="http://schemas.openxmlformats.org/spreadsheetml/2006/main" count="546" uniqueCount="252">
  <si>
    <t>Grzywny i inne kary pieniężne od osób prawnych i innych jednostek organizacyjnych</t>
  </si>
  <si>
    <t>Wpływy z różnych opłat</t>
  </si>
  <si>
    <t>Odsetki od nieterminowych wpłat z tytułu podatków i opłat</t>
  </si>
  <si>
    <t>Wpływy z różnych dochodów</t>
  </si>
  <si>
    <t>Wpływy z opłat za zarząd, użytkowanie i użytkowanie wieczyste nieruchomości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</si>
  <si>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</si>
  <si>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</si>
  <si>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</si>
  <si>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</si>
  <si>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</si>
  <si>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czynności cywilnoprawnych</t>
  </si>
  <si>
    <t>Podatek od spadków i darowizn</t>
  </si>
  <si>
    <t>Wpływy z opłaty targowej</t>
  </si>
  <si>
    <t>Wpływy z opłaty skarbowej</t>
  </si>
  <si>
    <t>Wpływy z opłaty eksploatacyjnej</t>
  </si>
  <si>
    <t>Wpływy z opłat za zezwolenia na sprzedaż alkoholu</t>
  </si>
  <si>
    <t>Podatek dochodowy od osób fizycznych</t>
  </si>
  <si>
    <t>Podatek dochodowy od osób prawnych</t>
  </si>
  <si>
    <t>Subwencje ogólne z budżetu państwa</t>
  </si>
  <si>
    <t>Pozostałe odsetki</t>
  </si>
  <si>
    <t>Otrzymane spadki, zapisy i darowizny w postaci pieniężnej</t>
  </si>
  <si>
    <t>Wpływy z opłaty produktowej</t>
  </si>
  <si>
    <t>600 - Transport i łączność</t>
  </si>
  <si>
    <t>60016 - Drogi publiczne gminne</t>
  </si>
  <si>
    <t>60017 - Drogi wewnętrzne</t>
  </si>
  <si>
    <t>700 - Gospodarka mieszkaniowa</t>
  </si>
  <si>
    <t>70001 - Zakłady gospodarki mieszkaniowej</t>
  </si>
  <si>
    <t>70005 - Gospodarka gruntami i nieruchomościami</t>
  </si>
  <si>
    <t>70095 - Pozostała działalność</t>
  </si>
  <si>
    <t>750 - Administracja publiczna</t>
  </si>
  <si>
    <t>75011 - Urzędy wojewódzkie</t>
  </si>
  <si>
    <t>75023 - Urzędy gmin (miast i miast na prawach powiatu)</t>
  </si>
  <si>
    <t>75075 - Promocja jednostek samorządu terytorialnego</t>
  </si>
  <si>
    <t>75095 - Pozostała działalność</t>
  </si>
  <si>
    <t>754 - Bezpieczeństwo publiczne i ochrona przeciwpożarowa</t>
  </si>
  <si>
    <t>75416 - Straż Miejska</t>
  </si>
  <si>
    <t>756 - Doch.od osób prawnych, od osób fiz.i od innych jedn. nieposiadających osob.pr. oraz wyd.zw. z ich poborem</t>
  </si>
  <si>
    <t>75601 - Wpływy z podatku dochodowego od osób fizycznych</t>
  </si>
  <si>
    <t>75615 - Wpływy z podatku rolnego, podatku leśnego, podatku od czynności cywilnoprawnych, podatków i opłat lokalnych od osób prawnych i innych jednostek organizacyjnych</t>
  </si>
  <si>
    <t>75616 - Wpływy z podatku rolnego, podatku leśnego, podatku od spadków i darowizn, podatku od czynności cywilnoprawnych oraz podatków i opłat lokalnych od osób fizycznych</t>
  </si>
  <si>
    <t>75618 - Wpływy z innych opłat stanowiących dochody jednostek samorządu terytorialnego na podstawie ustaw</t>
  </si>
  <si>
    <t>75621 - Udziały gmin w podatkach stanowiących dochód budżetu państwa</t>
  </si>
  <si>
    <t>758 - Różne rozliczenia</t>
  </si>
  <si>
    <t>75801 - Część oświatowa subwencji ogólnej dla jednostek samorządu terytorialnego</t>
  </si>
  <si>
    <t>75814 - Różne rozliczenia finansowe</t>
  </si>
  <si>
    <t>75831 - Część równoważąca subwencji ogólnej dla gmin</t>
  </si>
  <si>
    <t>801 - Oświata i wychowanie</t>
  </si>
  <si>
    <t>80101 - Szkoły podstawowe</t>
  </si>
  <si>
    <t>80104 - Przedszkola</t>
  </si>
  <si>
    <t>80105 - Przedszkola specjalne</t>
  </si>
  <si>
    <t>80110 - Gimnazja</t>
  </si>
  <si>
    <t>80114 - Zespoły obsługi ekonomiczno-administracyjnej szkół</t>
  </si>
  <si>
    <t>80195 - Pozostała działalność</t>
  </si>
  <si>
    <t>851 - Ochrona zdrowia</t>
  </si>
  <si>
    <t>85154 - Przeciwdziałanie alkoholizmowi</t>
  </si>
  <si>
    <t>85195 - Pozostała działalność</t>
  </si>
  <si>
    <t>852 - Pomoc społeczna</t>
  </si>
  <si>
    <t>85202 - Domy pomocy społecznej</t>
  </si>
  <si>
    <t>85203 - Ośrodki wsparcia</t>
  </si>
  <si>
    <t>85212 - Świadczenia rodzinne, zaliczka alimentacyjna oraz składki na ubezpieczenia emerytalne i rentowe z ubezpieczenia społecznego</t>
  </si>
  <si>
    <t>85214 - Zasiłki i pomoc w naturze oraz składki na ubezpieczenia emerytalne i rentowe</t>
  </si>
  <si>
    <t>85215 - Dodatki mieszkaniowe</t>
  </si>
  <si>
    <t>85219 - Ośrodki pomocy społecznej</t>
  </si>
  <si>
    <t>85220 - Jednostki specjalistycznego poradnictwa, mieszkania chronione i ośrodki interwencji kryzysowej</t>
  </si>
  <si>
    <t>85228 - Usługi opiekuńcze i specjalistyczne usługi opiekuńcze</t>
  </si>
  <si>
    <t>85295 - Pozostała działalność</t>
  </si>
  <si>
    <t>853 - Pozostałe zadania w zakresie polityki społecznej</t>
  </si>
  <si>
    <t>85305 - Żłobki</t>
  </si>
  <si>
    <t>854 - Edukacyjna opieka wychowawcza</t>
  </si>
  <si>
    <t>85412 - Kolonie i obozy oraz inne formy wypoczynku dzieci i młodzieży szkolnej, a także szkolenia młodzieży</t>
  </si>
  <si>
    <t>85415 - Pomoc materialna dla uczniów</t>
  </si>
  <si>
    <t>900 - Gospodarka komunalna i ochrona środowiska</t>
  </si>
  <si>
    <t>90001 - Gospodarka ściekowa i ochrona wód</t>
  </si>
  <si>
    <t>90002 - Gospodarka odpadami</t>
  </si>
  <si>
    <t>90008 - Ochrona różnorodności biologicznej i krajobrazu</t>
  </si>
  <si>
    <t>90020 - Wpływy i wydatki związane z gromadzeniem środków z opłat produktowych</t>
  </si>
  <si>
    <t>90095 - Pozostała działalność</t>
  </si>
  <si>
    <t>926 - Kultura fizyczna i sport</t>
  </si>
  <si>
    <t>92601 - Obiekty sportowe</t>
  </si>
  <si>
    <t>dz</t>
  </si>
  <si>
    <t>rozdz</t>
  </si>
  <si>
    <t>plan pierwotny</t>
  </si>
  <si>
    <t>plan po zmianach</t>
  </si>
  <si>
    <t>wykonanie</t>
  </si>
  <si>
    <t>926 - Kultura fizyczna i sport - Suma</t>
  </si>
  <si>
    <t>900 - Gospodarka komunalna i ochrona środowiska - Suma</t>
  </si>
  <si>
    <t>854 - Edukacyjna opieka wychowawcza - Suma</t>
  </si>
  <si>
    <t>853 - Pozostałe zadania w zakresie polityki społecznej - Suma</t>
  </si>
  <si>
    <t>852 - Pomoc społeczna - Suma</t>
  </si>
  <si>
    <t>851 - Ochrona zdrowia - Suma</t>
  </si>
  <si>
    <t>801 - Oświata i wychowanie - Suma</t>
  </si>
  <si>
    <t>758 - Różne rozliczenia - Suma</t>
  </si>
  <si>
    <t>754 - Bezpieczeństwo publiczne i ochrona przeciwpożarowa - Suma</t>
  </si>
  <si>
    <t>750 - Administracja publiczna - Suma</t>
  </si>
  <si>
    <t>700 - Gospodarka mieszkaniowa - Suma</t>
  </si>
  <si>
    <t>600 - Transport i łączność - Suma</t>
  </si>
  <si>
    <t>Suma całkowita</t>
  </si>
  <si>
    <t>92601 - Obiekty sportowe - Suma</t>
  </si>
  <si>
    <t>90095 - Pozostała działalność - Suma</t>
  </si>
  <si>
    <t>90020 - Wpływy i wydatki związane z gromadzeniem środków z opłat produktowych - Suma</t>
  </si>
  <si>
    <t>90008 - Ochrona różnorodności biologicznej i krajobrazu - Suma</t>
  </si>
  <si>
    <t>90002 - Gospodarka odpadami - Suma</t>
  </si>
  <si>
    <t>90001 - Gospodarka ściekowa i ochrona wód - Suma</t>
  </si>
  <si>
    <t>85415 - Pomoc materialna dla uczniów - Suma</t>
  </si>
  <si>
    <t>85412 - Kolonie i obozy oraz inne formy wypoczynku dzieci i młodzieży szkolnej, a także szkolenia młodzieży - Suma</t>
  </si>
  <si>
    <t>85305 - Żłobki - Suma</t>
  </si>
  <si>
    <t>85295 - Pozostała działalność - Suma</t>
  </si>
  <si>
    <t>85228 - Usługi opiekuńcze i specjalistyczne usługi opiekuńcze - Suma</t>
  </si>
  <si>
    <t>85220 - Jednostki specjalistycznego poradnictwa, mieszkania chronione i ośrodki interwencji kryzysowej - Suma</t>
  </si>
  <si>
    <t>85219 - Ośrodki pomocy społecznej - Suma</t>
  </si>
  <si>
    <t>85215 - Dodatki mieszkaniowe - Suma</t>
  </si>
  <si>
    <t>85214 - Zasiłki i pomoc w naturze oraz składki na ubezpieczenia emerytalne i rentowe - Suma</t>
  </si>
  <si>
    <t>85203 - Ośrodki wsparcia - Suma</t>
  </si>
  <si>
    <t>85202 - Domy pomocy społecznej - Suma</t>
  </si>
  <si>
    <t>85195 - Pozostała działalność - Suma</t>
  </si>
  <si>
    <t>85154 - Przeciwdziałanie alkoholizmowi - Suma</t>
  </si>
  <si>
    <t>80195 - Pozostała działalność - Suma</t>
  </si>
  <si>
    <t>80114 - Zespoły obsługi ekonomiczno-administracyjnej szkół - Suma</t>
  </si>
  <si>
    <t>80110 - Gimnazja - Suma</t>
  </si>
  <si>
    <t>80105 - Przedszkola specjalne - Suma</t>
  </si>
  <si>
    <t>80104 - Przedszkola - Suma</t>
  </si>
  <si>
    <t>80101 - Szkoły podstawowe - Suma</t>
  </si>
  <si>
    <t>75831 - Część równoważąca subwencji ogólnej dla gmin - Suma</t>
  </si>
  <si>
    <t>75814 - Różne rozliczenia finansowe - Suma</t>
  </si>
  <si>
    <t>75801 - Część oświatowa subwencji ogólnej dla jednostek samorządu terytorialnego - Suma</t>
  </si>
  <si>
    <t>75618 - Wpływy z innych opłat stanowiących dochody jednostek samorządu terytorialnego na podstawie ustaw - Suma</t>
  </si>
  <si>
    <t>75616 - Wpływy z podatku rolnego, podatku leśnego, podatku od spadków i darowizn, podatku od czynności cywilnoprawnych oraz podatków i opłat lokalnych od osób fizycznych - Suma</t>
  </si>
  <si>
    <t>75615 - Wpływy z podatku rolnego, podatku leśnego, podatku od czynności cywilnoprawnych, podatków i opłat lokalnych od osób prawnych i innych jednostek organizacyjnych - Suma</t>
  </si>
  <si>
    <t>75601 - Wpływy z podatku dochodowego od osób fizycznych - Suma</t>
  </si>
  <si>
    <t>75416 - Straż Miejska - Suma</t>
  </si>
  <si>
    <t>75095 - Pozostała działalność - Suma</t>
  </si>
  <si>
    <t>75075 - Promocja jednostek samorządu terytorialnego - Suma</t>
  </si>
  <si>
    <t>75023 - Urzędy gmin (miast i miast na prawach powiatu) - Suma</t>
  </si>
  <si>
    <t>75011 - Urzędy wojewódzkie - Suma</t>
  </si>
  <si>
    <t>70095 - Pozostała działalność - Suma</t>
  </si>
  <si>
    <t>70005 - Gospodarka gruntami i nieruchomościami - Suma</t>
  </si>
  <si>
    <t>70001 - Zakłady gospodarki mieszkaniowej - Suma</t>
  </si>
  <si>
    <t>60017 - Drogi wewnętrzne - Suma</t>
  </si>
  <si>
    <t>60016 - Drogi publiczne gminne - Suma</t>
  </si>
  <si>
    <t>%</t>
  </si>
  <si>
    <t>źródło dochodu</t>
  </si>
  <si>
    <t>6/5</t>
  </si>
  <si>
    <t>85395 - Pozostała działalność</t>
  </si>
  <si>
    <t>85395 - Pozostała działalność - Suma</t>
  </si>
  <si>
    <t>75621 - Udziały gmin w podatkach stanowiących dochód budżetu państwa - Suma</t>
  </si>
  <si>
    <t>Załącznik Nr 1</t>
  </si>
  <si>
    <t>Wpływy z tytułu przekształcenia prawa użytkowania wieczystego przysługującego osobom fizycznym w prawo własności</t>
  </si>
  <si>
    <t>Wpływy ze sprzedaży składników majątkowych</t>
  </si>
  <si>
    <t>75414 - Obrona cywilna</t>
  </si>
  <si>
    <t>Grzywny, mandaty i inne kary pieniężne od ludności</t>
  </si>
  <si>
    <t>Opłata od posiadania psów</t>
  </si>
  <si>
    <t>Wpływy z usług</t>
  </si>
  <si>
    <t>90015 - Oświetlenie ulic, placów i dróg</t>
  </si>
  <si>
    <t>921 - Kultura i ochrona dziedzictwa narodowego</t>
  </si>
  <si>
    <t>92195 - Pozostała działalność</t>
  </si>
  <si>
    <t>921 - Kultura i ochrona dziedzictwa narodowego - Suma</t>
  </si>
  <si>
    <t>10 - Rolnictwo i łowiectwo - Suma</t>
  </si>
  <si>
    <t>92195 - Pozostała działalność - Suma</t>
  </si>
  <si>
    <t>90015 - Oświetlenie ulic, placów i dróg - Suma</t>
  </si>
  <si>
    <t>75414 - Obrona cywilna - Suma</t>
  </si>
  <si>
    <t>Dochody z najmu i dzierżawy składników majątkowych (koła łowieckie)</t>
  </si>
  <si>
    <t>Wpływy z różnych opłat (opłata parkingowa)</t>
  </si>
  <si>
    <t>Środki na dofinansowanie własnych inwestycji gmin (Przebudowa ul. Opawskiej - INTERREG)</t>
  </si>
  <si>
    <t>Dotacje otrzymane z funduszy celowych (FOGR)</t>
  </si>
  <si>
    <t>Wpływy ze zwrotów dotacji (MZB)</t>
  </si>
  <si>
    <t>Dochody z najmu i dzierżawy składników majątkowych</t>
  </si>
  <si>
    <t>Wpływy z różnych dochodów (utracone wadium)</t>
  </si>
  <si>
    <t>Dochody jednostek samorządu terytorialnego związane z realizacją zadań z zakresu administracji rządowej (wydawanie dowodów osobistych)</t>
  </si>
  <si>
    <t>Wpływy z różnych dochodów (prowizje, zwroty)</t>
  </si>
  <si>
    <t>Środki na dofinansowanie zadania "Ścieżki rowerowe szansą na rozwój pogranicza raciborsko-opawskiego - INTERREG"</t>
  </si>
  <si>
    <t>Środki na dofinansowanie zadania "Oferta inwestycyjna jako czynnik stymulujący rozwój gospodarczy pogranicza raciborsko-opawskiego - INTERREG"</t>
  </si>
  <si>
    <t>Środki na dofinansowanie zadania "Pieszo i rowerem po ziemi raciborskiej i opawskiej - INTERREG"</t>
  </si>
  <si>
    <t>Wpływy z tytułu pomocy finansowej udzielanej między jednostkami samorządu terytorialnego (zakup zasilacza awaryjnego)</t>
  </si>
  <si>
    <t>756 - Dochody od osób prawnych, od osób fizycznych i od innych jednostek nieposiadających osobowości prawnej oraz wydatki związane z ich poborem - Suma</t>
  </si>
  <si>
    <t>Rekompensaty utraconych dochodów w podatkach i opłatach lokalnych (PFRON)</t>
  </si>
  <si>
    <t>Wpływy z innych lokalnych opłat (wpis i zmiana w ewidencji działalności gospodarczej)</t>
  </si>
  <si>
    <t>Wpływy z różnych opłat (reklama i zajęcie pasa jezdni)</t>
  </si>
  <si>
    <t>Wpływy z usług (żywienie w stołówkach)</t>
  </si>
  <si>
    <t>Wpływy z różnych dochodów (opłata stała w stołówkach)</t>
  </si>
  <si>
    <t>Dotacje celowe otrzymane z budżetu państwa (nauka języka angielskiego)</t>
  </si>
  <si>
    <t>Środki na dofinansowanie własnych zadań bieżących gmin (Segregując surowce – ratujesz kasztanowce)</t>
  </si>
  <si>
    <t>Środki na dofinansowanie własnych zadań bieżących gmin (SP-1 - Socrates Comenius - Sztuka mediacji i negocjacji w szkole)</t>
  </si>
  <si>
    <t>Środki na dofinansowanie własnych zadań bieżących gmin (SP-1 - Socrates Comenius - Przekraczanie granic)</t>
  </si>
  <si>
    <t>Wpływy z usług (żywienie w przedszkolach)</t>
  </si>
  <si>
    <t>Wpływy z różnych dochodów (opłata stała w przedszkolach)</t>
  </si>
  <si>
    <t>Wpływy z usług (żywienie w przedszkolu)</t>
  </si>
  <si>
    <t>Wpływy z różnych dochodów (opłata stała w przedszkolu)</t>
  </si>
  <si>
    <t>Dotacje celowe otrzymane z budżetu państwa na realizację własnych zadań bieżących gmin (Zacznijmy od początku G-2)</t>
  </si>
  <si>
    <t>Środki na dofinansowanie własnych zadań bieżących gmin (Zacznijmy od początku G-2)</t>
  </si>
  <si>
    <t>Środki na dofinansowanie własnych zadań bieżących gmin (G-2 - W przeszłości połączyli nas królowie, a dziś ?)</t>
  </si>
  <si>
    <t>Wpływy z usług (ZOPO)</t>
  </si>
  <si>
    <t>Dotacje celowe otrzymane z budżetu państwa na realizację własnych zadań bieżących gmin (przygotowanie zawodowe młodocianych pracowników)</t>
  </si>
  <si>
    <t>Dotacje celowe otrzymane z budżetu państwa na realizację własnych zadań bieżących gmin (monitoring w szkołach)</t>
  </si>
  <si>
    <t>Środki na dofinansowanie zadania "Sport zbliża narody - SP-1 - INTERREG"</t>
  </si>
  <si>
    <t>Środki na dofinansowanie zadania "Zatrzymane w kadrze - G-2 - INTERREG"</t>
  </si>
  <si>
    <t>Środki na dofinansowanie zadania "Tacy sami - SP-4 - INTERREG"</t>
  </si>
  <si>
    <t>Wpływy ze zwrotów dotacji</t>
  </si>
  <si>
    <t>Odpłatność za pobyt w domach pomocy społecznej</t>
  </si>
  <si>
    <t>Zwrot nienależnie pobranych świadczeń</t>
  </si>
  <si>
    <t>Opłaty za żywienie w DDPS</t>
  </si>
  <si>
    <t>Dotacje celowe otrzymane z budżetu państwa na realizację własnych zadań bieżących gmin (OPS)</t>
  </si>
  <si>
    <t>Odpłatność za mieszkania chronione</t>
  </si>
  <si>
    <t>Odpłatność za usługi opiekuńcze</t>
  </si>
  <si>
    <t>Dochody związane z realizacją zadań z zakresu administracji rządowej - świadczenie usług opiekuńczych</t>
  </si>
  <si>
    <t>Refundacja z PUP (prace społecznie użyteczne)</t>
  </si>
  <si>
    <t>Dotacje celowe otrzymane z budżetu państwa na realizację własnych zadań bieżących gmin (dożywianie dzieci)</t>
  </si>
  <si>
    <t>Wpływy z usług (żywienie w żłobku)</t>
  </si>
  <si>
    <t>Wpływy z różnych dochodów (opłata stała w żłobku)</t>
  </si>
  <si>
    <t>Wpływy z różnych dochodów (Warsztaty Terapii Zajęciowej)</t>
  </si>
  <si>
    <t>Dotacja z PFRON na działalność Warsztatów Terapii Zajęciowej</t>
  </si>
  <si>
    <t>Wpływy z usług (obóz w Pleśnej)</t>
  </si>
  <si>
    <t>Dotacja z WFOŚiGW (Zielone Szkoły)</t>
  </si>
  <si>
    <t>Dotacja otrzymana z budżetu państwa na realizację zadania (pomoc materialna dla uczniów)</t>
  </si>
  <si>
    <t>Dotacja otrzymana z budżetu państwa na realizację zadania (Wyrównywanie szans edukacyjnych)</t>
  </si>
  <si>
    <t>Dotacja otrzymana z budżetu państwa na realizację zadania (zakup podręczników)</t>
  </si>
  <si>
    <t>Dotacje celowe otrzymane z budżetu państwa na realizację zadania (zakup stroju uczniowskiego)</t>
  </si>
  <si>
    <t>Podatek od towarów i usług (VAT) - Gospodarka wodno-ściekowa</t>
  </si>
  <si>
    <t>Dochody dzierżawy majątku (Gospodarka wodno-ściekowa - ZWiK)</t>
  </si>
  <si>
    <t>Środki na dofinansowanie inwestycji "Gospodarka wodno-ściekowa w Raciborzu" - Fundusz Spójności</t>
  </si>
  <si>
    <t>Kary umowne (Rozbudowa składowiska odpadów)</t>
  </si>
  <si>
    <t>Wpływy z różnych opłat (MSO)</t>
  </si>
  <si>
    <t>Wpływy z usług - składowanie odpadów (MSO)</t>
  </si>
  <si>
    <t>Dochody z najmu i dzierżawy składników majątkowych (Arboretum)</t>
  </si>
  <si>
    <t>Wpływy z różnych dochodów (Arboretum)</t>
  </si>
  <si>
    <t>Dochody z najmu i dzierżawy składników majątkowych (OSiR)</t>
  </si>
  <si>
    <t>01095 - Pozostała działalność - Suma</t>
  </si>
  <si>
    <t>01095 - Pozostała działalność</t>
  </si>
  <si>
    <t>010 - Rolnictwo i łowiectwo</t>
  </si>
  <si>
    <t>Dochody z najmu i dzierżawy składników majątkowych (Urząd Miasta)</t>
  </si>
  <si>
    <t>Wpływy z różnych dochodów (VAT)</t>
  </si>
  <si>
    <t>Środki na dofinansowanie zadania "Promocja turystyki w miastach partnerskich Raciborza i Opavy" (rozliczenie)</t>
  </si>
  <si>
    <t>Środki na dofinansowanie zadania "Promocja miast Opavy i Raciborza na targach turystycznych" (rozliczenie)</t>
  </si>
  <si>
    <t>Odsetki od środków na rachunku (Fundusz Spójnosci)</t>
  </si>
  <si>
    <t xml:space="preserve">wykonanie </t>
  </si>
  <si>
    <t>wpływy z podatków i opłat lokalnych</t>
  </si>
  <si>
    <t>subwencje</t>
  </si>
  <si>
    <t>udziały w podatkach od osób fizycznych i prawnych</t>
  </si>
  <si>
    <t>środki pozyskane z innych źródeł</t>
  </si>
  <si>
    <t>wpływy ze sprzedaży majątku gminy</t>
  </si>
  <si>
    <t>dotacje</t>
  </si>
  <si>
    <t>inne dochody</t>
  </si>
  <si>
    <t>wpływy z różnych dochodów</t>
  </si>
  <si>
    <t>podatek VAT</t>
  </si>
  <si>
    <t>wpływy z usług - MSO</t>
  </si>
  <si>
    <t>opłata w stołówkach i przedszkolach</t>
  </si>
  <si>
    <t>Wpłaty z tytułu odpłatnego nabycia prawa własności oraz prawa użytkowania wieczystego nieruchomości (sprzedaż nieruchomości)</t>
  </si>
  <si>
    <t>Zwroty zaliczek</t>
  </si>
  <si>
    <t>Środki na dofinansowanie własnych zadań bieżących gmin (rozliczenia projektów z lat ubiegłych)</t>
  </si>
  <si>
    <t>Dotacje celowe otrzymane z budżetu państwa na realizację własnych zadań bieżących gmin (zasiłki i pomoc w naturze)</t>
  </si>
  <si>
    <t>Środki na dofinansowanie zadania "Strategia rozwoju turystyki miasta Racibórz na lata 2008-2015 - INTERREG"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</si>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</sst>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6">
    <font>
      <sz val="10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  <font>
      <sz val="10"/>
      <color indexed="8"/>
      <name val="Arial CE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9" fontId="4" fillId="0" borderId="2" xfId="17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horizontal="justify" vertical="center" wrapText="1"/>
    </xf>
    <xf numFmtId="3" fontId="4" fillId="0" borderId="3" xfId="0" applyNumberFormat="1" applyFont="1" applyBorder="1" applyAlignment="1">
      <alignment vertical="center"/>
    </xf>
    <xf numFmtId="9" fontId="4" fillId="0" borderId="3" xfId="17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0" fontId="0" fillId="0" borderId="4" xfId="0" applyFont="1" applyBorder="1" applyAlignment="1">
      <alignment horizontal="justify" vertical="center" wrapText="1"/>
    </xf>
    <xf numFmtId="3" fontId="0" fillId="0" borderId="4" xfId="0" applyNumberFormat="1" applyFont="1" applyBorder="1" applyAlignment="1">
      <alignment vertical="center"/>
    </xf>
    <xf numFmtId="9" fontId="0" fillId="0" borderId="4" xfId="17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justify" vertical="center" wrapText="1"/>
    </xf>
    <xf numFmtId="3" fontId="0" fillId="0" borderId="5" xfId="0" applyNumberFormat="1" applyFont="1" applyBorder="1" applyAlignment="1">
      <alignment vertical="center"/>
    </xf>
    <xf numFmtId="9" fontId="0" fillId="0" borderId="5" xfId="17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justify" vertical="center"/>
    </xf>
    <xf numFmtId="0" fontId="1" fillId="0" borderId="6" xfId="0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justify" vertical="center" wrapText="1"/>
    </xf>
    <xf numFmtId="9" fontId="1" fillId="0" borderId="6" xfId="17" applyFont="1" applyBorder="1" applyAlignment="1">
      <alignment vertical="center"/>
    </xf>
    <xf numFmtId="0" fontId="1" fillId="0" borderId="7" xfId="0" applyFont="1" applyBorder="1" applyAlignment="1">
      <alignment vertical="center"/>
    </xf>
    <xf numFmtId="3" fontId="1" fillId="0" borderId="7" xfId="0" applyNumberFormat="1" applyFont="1" applyBorder="1" applyAlignment="1">
      <alignment wrapText="1"/>
    </xf>
    <xf numFmtId="3" fontId="1" fillId="0" borderId="7" xfId="0" applyNumberFormat="1" applyFont="1" applyBorder="1" applyAlignment="1">
      <alignment vertical="center"/>
    </xf>
    <xf numFmtId="9" fontId="1" fillId="0" borderId="7" xfId="17" applyFont="1" applyBorder="1" applyAlignment="1">
      <alignment vertical="center"/>
    </xf>
    <xf numFmtId="0" fontId="3" fillId="0" borderId="8" xfId="0" applyFont="1" applyBorder="1" applyAlignment="1">
      <alignment/>
    </xf>
    <xf numFmtId="0" fontId="1" fillId="0" borderId="7" xfId="0" applyFont="1" applyBorder="1" applyAlignment="1">
      <alignment wrapText="1"/>
    </xf>
    <xf numFmtId="0" fontId="1" fillId="0" borderId="7" xfId="0" applyFont="1" applyBorder="1" applyAlignment="1">
      <alignment horizontal="justify" vertical="center" wrapText="1"/>
    </xf>
    <xf numFmtId="0" fontId="4" fillId="0" borderId="2" xfId="0" applyFont="1" applyBorder="1" applyAlignment="1">
      <alignment vertical="center"/>
    </xf>
    <xf numFmtId="3" fontId="4" fillId="0" borderId="2" xfId="0" applyNumberFormat="1" applyFont="1" applyBorder="1" applyAlignment="1">
      <alignment wrapText="1"/>
    </xf>
    <xf numFmtId="0" fontId="4" fillId="0" borderId="9" xfId="0" applyFont="1" applyBorder="1" applyAlignment="1">
      <alignment/>
    </xf>
    <xf numFmtId="0" fontId="4" fillId="0" borderId="3" xfId="0" applyFont="1" applyBorder="1" applyAlignment="1">
      <alignment wrapText="1"/>
    </xf>
    <xf numFmtId="0" fontId="4" fillId="0" borderId="9" xfId="0" applyFont="1" applyBorder="1" applyAlignment="1">
      <alignment vertical="center"/>
    </xf>
    <xf numFmtId="3" fontId="0" fillId="0" borderId="4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5" xfId="0" applyFont="1" applyBorder="1" applyAlignment="1">
      <alignment wrapTex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justify" vertical="center" wrapText="1"/>
    </xf>
    <xf numFmtId="3" fontId="1" fillId="0" borderId="6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 quotePrefix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wrapText="1"/>
    </xf>
    <xf numFmtId="3" fontId="3" fillId="0" borderId="11" xfId="0" applyNumberFormat="1" applyFont="1" applyBorder="1" applyAlignment="1">
      <alignment vertical="center"/>
    </xf>
    <xf numFmtId="9" fontId="3" fillId="0" borderId="11" xfId="17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horizontal="justify" vertical="center" wrapText="1"/>
    </xf>
    <xf numFmtId="3" fontId="1" fillId="0" borderId="7" xfId="0" applyNumberFormat="1" applyFont="1" applyBorder="1" applyAlignment="1">
      <alignment vertical="center"/>
    </xf>
    <xf numFmtId="0" fontId="4" fillId="0" borderId="9" xfId="0" applyFont="1" applyBorder="1" applyAlignment="1">
      <alignment/>
    </xf>
    <xf numFmtId="0" fontId="0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0" fontId="0" fillId="0" borderId="4" xfId="0" applyFont="1" applyBorder="1" applyAlignment="1" quotePrefix="1">
      <alignment vertical="center"/>
    </xf>
    <xf numFmtId="0" fontId="1" fillId="0" borderId="7" xfId="0" applyFont="1" applyBorder="1" applyAlignment="1" quotePrefix="1">
      <alignment vertical="center"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justify" vertical="center" wrapText="1"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P239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4.00390625" style="4" customWidth="1"/>
    <col min="2" max="2" width="5.75390625" style="4" customWidth="1"/>
    <col min="3" max="3" width="51.875" style="3" customWidth="1"/>
    <col min="4" max="5" width="11.25390625" style="4" customWidth="1"/>
    <col min="6" max="6" width="11.125" style="5" customWidth="1"/>
    <col min="7" max="7" width="5.75390625" style="4" customWidth="1"/>
    <col min="8" max="16384" width="9.125" style="1" customWidth="1"/>
  </cols>
  <sheetData>
    <row r="1" ht="12.75">
      <c r="G1" s="26" t="s">
        <v>145</v>
      </c>
    </row>
    <row r="2" ht="12.75">
      <c r="G2" s="26" t="s">
        <v>250</v>
      </c>
    </row>
    <row r="3" ht="12.75">
      <c r="G3" s="26" t="s">
        <v>251</v>
      </c>
    </row>
    <row r="5" spans="1:7" s="8" customFormat="1" ht="25.5">
      <c r="A5" s="6" t="s">
        <v>79</v>
      </c>
      <c r="B5" s="6" t="s">
        <v>80</v>
      </c>
      <c r="C5" s="7" t="s">
        <v>140</v>
      </c>
      <c r="D5" s="7" t="s">
        <v>81</v>
      </c>
      <c r="E5" s="7" t="s">
        <v>82</v>
      </c>
      <c r="F5" s="9" t="s">
        <v>83</v>
      </c>
      <c r="G5" s="6" t="s">
        <v>139</v>
      </c>
    </row>
    <row r="6" spans="1:7" s="2" customFormat="1" ht="11.25">
      <c r="A6" s="57">
        <v>1</v>
      </c>
      <c r="B6" s="57">
        <v>2</v>
      </c>
      <c r="C6" s="58">
        <v>3</v>
      </c>
      <c r="D6" s="57">
        <v>4</v>
      </c>
      <c r="E6" s="57">
        <v>5</v>
      </c>
      <c r="F6" s="59">
        <v>6</v>
      </c>
      <c r="G6" s="60" t="s">
        <v>141</v>
      </c>
    </row>
    <row r="7" spans="1:7" s="41" customFormat="1" ht="13.5" thickBot="1">
      <c r="A7" s="61" t="s">
        <v>96</v>
      </c>
      <c r="B7" s="61"/>
      <c r="C7" s="62"/>
      <c r="D7" s="63">
        <f>SUBTOTAL(9,D10:D223)</f>
        <v>120165855</v>
      </c>
      <c r="E7" s="63">
        <f>SUBTOTAL(9,E10:E223)</f>
        <v>110342395</v>
      </c>
      <c r="F7" s="63">
        <f>SUBTOTAL(9,F10:F223)</f>
        <v>114350074</v>
      </c>
      <c r="G7" s="64">
        <f>F7/E7</f>
        <v>1.0363203916318837</v>
      </c>
    </row>
    <row r="8" spans="1:7" s="46" customFormat="1" ht="14.25" outlineLevel="1" thickBot="1" thickTop="1">
      <c r="A8" s="44" t="s">
        <v>156</v>
      </c>
      <c r="B8" s="44"/>
      <c r="C8" s="45"/>
      <c r="D8" s="10">
        <f>SUBTOTAL(9,D10:D10)</f>
        <v>1000</v>
      </c>
      <c r="E8" s="10">
        <f>SUBTOTAL(9,E10:E10)</f>
        <v>1000</v>
      </c>
      <c r="F8" s="10">
        <f>SUBTOTAL(9,F10:F10)</f>
        <v>673</v>
      </c>
      <c r="G8" s="11">
        <f aca="true" t="shared" si="0" ref="G8:G70">F8/E8</f>
        <v>0.673</v>
      </c>
    </row>
    <row r="9" spans="1:7" s="50" customFormat="1" ht="12.75" outlineLevel="2">
      <c r="A9" s="20"/>
      <c r="B9" s="71" t="s">
        <v>225</v>
      </c>
      <c r="C9" s="49"/>
      <c r="D9" s="18">
        <f>SUBTOTAL(9,D10:D10)</f>
        <v>1000</v>
      </c>
      <c r="E9" s="18">
        <f>SUBTOTAL(9,E10:E10)</f>
        <v>1000</v>
      </c>
      <c r="F9" s="18">
        <f>SUBTOTAL(9,F10:F10)</f>
        <v>673</v>
      </c>
      <c r="G9" s="19">
        <f t="shared" si="0"/>
        <v>0.673</v>
      </c>
    </row>
    <row r="10" spans="1:7" s="27" customFormat="1" ht="25.5" outlineLevel="3">
      <c r="A10" s="72" t="s">
        <v>227</v>
      </c>
      <c r="B10" s="72" t="s">
        <v>226</v>
      </c>
      <c r="C10" s="38" t="s">
        <v>160</v>
      </c>
      <c r="D10" s="39">
        <v>1000</v>
      </c>
      <c r="E10" s="39">
        <v>1000</v>
      </c>
      <c r="F10" s="39">
        <v>673</v>
      </c>
      <c r="G10" s="40">
        <f t="shared" si="0"/>
        <v>0.673</v>
      </c>
    </row>
    <row r="11" spans="1:16" s="46" customFormat="1" ht="13.5" outlineLevel="1" thickBot="1">
      <c r="A11" s="12" t="s">
        <v>95</v>
      </c>
      <c r="B11" s="12"/>
      <c r="C11" s="47"/>
      <c r="D11" s="14">
        <f>SUBTOTAL(9,D13:D18)</f>
        <v>2862794</v>
      </c>
      <c r="E11" s="14">
        <f>SUBTOTAL(9,E13:E18)</f>
        <v>636000</v>
      </c>
      <c r="F11" s="14">
        <f>SUBTOTAL(9,F13:F18)</f>
        <v>643253</v>
      </c>
      <c r="G11" s="15">
        <f t="shared" si="0"/>
        <v>1.0114040880503146</v>
      </c>
      <c r="P11" s="48"/>
    </row>
    <row r="12" spans="1:16" s="50" customFormat="1" ht="12.75" outlineLevel="2">
      <c r="A12" s="20"/>
      <c r="B12" s="20" t="s">
        <v>138</v>
      </c>
      <c r="C12" s="51"/>
      <c r="D12" s="18">
        <f>SUBTOTAL(9,D13:D16)</f>
        <v>2862794</v>
      </c>
      <c r="E12" s="18">
        <f>SUBTOTAL(9,E13:E16)</f>
        <v>510000</v>
      </c>
      <c r="F12" s="18">
        <f>SUBTOTAL(9,F13:F16)</f>
        <v>517253</v>
      </c>
      <c r="G12" s="19">
        <f t="shared" si="0"/>
        <v>1.014221568627451</v>
      </c>
      <c r="P12" s="52"/>
    </row>
    <row r="13" spans="1:16" s="27" customFormat="1" ht="25.5" outlineLevel="3">
      <c r="A13" s="37" t="s">
        <v>22</v>
      </c>
      <c r="B13" s="37" t="s">
        <v>23</v>
      </c>
      <c r="C13" s="42" t="s">
        <v>0</v>
      </c>
      <c r="D13" s="39"/>
      <c r="E13" s="39">
        <v>0</v>
      </c>
      <c r="F13" s="39">
        <v>1018</v>
      </c>
      <c r="G13" s="40"/>
      <c r="P13" s="29"/>
    </row>
    <row r="14" spans="1:16" s="27" customFormat="1" ht="12.75" outlineLevel="3">
      <c r="A14" s="32" t="s">
        <v>22</v>
      </c>
      <c r="B14" s="32" t="s">
        <v>23</v>
      </c>
      <c r="C14" s="34" t="s">
        <v>161</v>
      </c>
      <c r="D14" s="33">
        <v>699206</v>
      </c>
      <c r="E14" s="33">
        <v>510000</v>
      </c>
      <c r="F14" s="33">
        <v>512447</v>
      </c>
      <c r="G14" s="36">
        <f t="shared" si="0"/>
        <v>1.0047980392156863</v>
      </c>
      <c r="P14" s="29"/>
    </row>
    <row r="15" spans="1:16" s="27" customFormat="1" ht="12.75" outlineLevel="3">
      <c r="A15" s="32" t="s">
        <v>22</v>
      </c>
      <c r="B15" s="32" t="s">
        <v>23</v>
      </c>
      <c r="C15" s="34" t="s">
        <v>3</v>
      </c>
      <c r="D15" s="33"/>
      <c r="E15" s="33">
        <v>0</v>
      </c>
      <c r="F15" s="33">
        <v>3788</v>
      </c>
      <c r="G15" s="36"/>
      <c r="P15" s="29"/>
    </row>
    <row r="16" spans="1:16" s="27" customFormat="1" ht="25.5" outlineLevel="3">
      <c r="A16" s="32" t="s">
        <v>22</v>
      </c>
      <c r="B16" s="32" t="s">
        <v>23</v>
      </c>
      <c r="C16" s="34" t="s">
        <v>162</v>
      </c>
      <c r="D16" s="33">
        <v>2163588</v>
      </c>
      <c r="E16" s="33">
        <v>0</v>
      </c>
      <c r="F16" s="33">
        <v>0</v>
      </c>
      <c r="G16" s="36"/>
      <c r="P16" s="29"/>
    </row>
    <row r="17" spans="1:16" s="50" customFormat="1" ht="12.75" outlineLevel="2">
      <c r="A17" s="21"/>
      <c r="B17" s="21" t="s">
        <v>137</v>
      </c>
      <c r="C17" s="53"/>
      <c r="D17" s="23">
        <f>SUBTOTAL(9,D18:D18)</f>
        <v>0</v>
      </c>
      <c r="E17" s="23">
        <f>SUBTOTAL(9,E18:E18)</f>
        <v>126000</v>
      </c>
      <c r="F17" s="23">
        <f>SUBTOTAL(9,F18:F18)</f>
        <v>126000</v>
      </c>
      <c r="G17" s="24">
        <f t="shared" si="0"/>
        <v>1</v>
      </c>
      <c r="P17" s="52"/>
    </row>
    <row r="18" spans="1:16" s="27" customFormat="1" ht="12.75" outlineLevel="3">
      <c r="A18" s="37" t="s">
        <v>22</v>
      </c>
      <c r="B18" s="37" t="s">
        <v>24</v>
      </c>
      <c r="C18" s="42" t="s">
        <v>163</v>
      </c>
      <c r="D18" s="39"/>
      <c r="E18" s="39">
        <v>126000</v>
      </c>
      <c r="F18" s="39">
        <v>126000</v>
      </c>
      <c r="G18" s="40">
        <f t="shared" si="0"/>
        <v>1</v>
      </c>
      <c r="P18" s="29"/>
    </row>
    <row r="19" spans="1:16" s="46" customFormat="1" ht="13.5" outlineLevel="1" thickBot="1">
      <c r="A19" s="12" t="s">
        <v>94</v>
      </c>
      <c r="B19" s="12"/>
      <c r="C19" s="47"/>
      <c r="D19" s="14">
        <f>SUBTOTAL(9,D21:D32)</f>
        <v>4424200</v>
      </c>
      <c r="E19" s="14">
        <f>SUBTOTAL(9,E21:E32)</f>
        <v>5224790</v>
      </c>
      <c r="F19" s="14">
        <f>SUBTOTAL(9,F21:F32)</f>
        <v>9474285</v>
      </c>
      <c r="G19" s="15">
        <f t="shared" si="0"/>
        <v>1.813333167457448</v>
      </c>
      <c r="P19" s="48"/>
    </row>
    <row r="20" spans="1:16" s="50" customFormat="1" ht="12.75" outlineLevel="2">
      <c r="A20" s="20"/>
      <c r="B20" s="20" t="s">
        <v>136</v>
      </c>
      <c r="C20" s="51"/>
      <c r="D20" s="18">
        <f>SUBTOTAL(9,D21:D21)</f>
        <v>0</v>
      </c>
      <c r="E20" s="18">
        <f>SUBTOTAL(9,E21:E21)</f>
        <v>0</v>
      </c>
      <c r="F20" s="18">
        <f>SUBTOTAL(9,F21:F21)</f>
        <v>36869</v>
      </c>
      <c r="G20" s="19"/>
      <c r="P20" s="52"/>
    </row>
    <row r="21" spans="1:16" s="27" customFormat="1" ht="12.75" outlineLevel="3">
      <c r="A21" s="37" t="s">
        <v>25</v>
      </c>
      <c r="B21" s="37" t="s">
        <v>26</v>
      </c>
      <c r="C21" s="42" t="s">
        <v>164</v>
      </c>
      <c r="D21" s="39"/>
      <c r="E21" s="39">
        <v>0</v>
      </c>
      <c r="F21" s="39">
        <v>36869</v>
      </c>
      <c r="G21" s="40"/>
      <c r="P21" s="29"/>
    </row>
    <row r="22" spans="1:16" s="50" customFormat="1" ht="12.75" outlineLevel="2">
      <c r="A22" s="21"/>
      <c r="B22" s="21" t="s">
        <v>135</v>
      </c>
      <c r="C22" s="53"/>
      <c r="D22" s="23">
        <f>SUBTOTAL(9,D23:D30)</f>
        <v>4424200</v>
      </c>
      <c r="E22" s="23">
        <f>SUBTOTAL(9,E23:E30)</f>
        <v>5215790</v>
      </c>
      <c r="F22" s="23">
        <f>SUBTOTAL(9,F23:F30)</f>
        <v>9428416</v>
      </c>
      <c r="G22" s="24">
        <f t="shared" si="0"/>
        <v>1.8076678700637872</v>
      </c>
      <c r="P22" s="52"/>
    </row>
    <row r="23" spans="1:16" s="27" customFormat="1" ht="25.5" outlineLevel="3">
      <c r="A23" s="37" t="s">
        <v>25</v>
      </c>
      <c r="B23" s="37" t="s">
        <v>27</v>
      </c>
      <c r="C23" s="42" t="s">
        <v>4</v>
      </c>
      <c r="D23" s="39">
        <v>900000</v>
      </c>
      <c r="E23" s="39">
        <v>900000</v>
      </c>
      <c r="F23" s="39">
        <v>1318416</v>
      </c>
      <c r="G23" s="40">
        <f t="shared" si="0"/>
        <v>1.4649066666666666</v>
      </c>
      <c r="P23" s="29"/>
    </row>
    <row r="24" spans="1:16" s="27" customFormat="1" ht="25.5" outlineLevel="3">
      <c r="A24" s="32" t="s">
        <v>25</v>
      </c>
      <c r="B24" s="32" t="s">
        <v>27</v>
      </c>
      <c r="C24" s="34" t="s">
        <v>0</v>
      </c>
      <c r="D24" s="33"/>
      <c r="E24" s="33">
        <v>0</v>
      </c>
      <c r="F24" s="33">
        <v>4111</v>
      </c>
      <c r="G24" s="36"/>
      <c r="P24" s="29"/>
    </row>
    <row r="25" spans="1:16" s="27" customFormat="1" ht="12.75" outlineLevel="3">
      <c r="A25" s="32" t="s">
        <v>25</v>
      </c>
      <c r="B25" s="32" t="s">
        <v>27</v>
      </c>
      <c r="C25" s="34" t="s">
        <v>1</v>
      </c>
      <c r="D25" s="33"/>
      <c r="E25" s="33">
        <v>0</v>
      </c>
      <c r="F25" s="33">
        <v>2033</v>
      </c>
      <c r="G25" s="36"/>
      <c r="P25" s="29"/>
    </row>
    <row r="26" spans="1:16" s="27" customFormat="1" ht="12.75" outlineLevel="3">
      <c r="A26" s="32" t="s">
        <v>25</v>
      </c>
      <c r="B26" s="32" t="s">
        <v>27</v>
      </c>
      <c r="C26" s="34" t="s">
        <v>165</v>
      </c>
      <c r="D26" s="33">
        <v>240000</v>
      </c>
      <c r="E26" s="33">
        <v>240000</v>
      </c>
      <c r="F26" s="33">
        <v>289549</v>
      </c>
      <c r="G26" s="36">
        <f t="shared" si="0"/>
        <v>1.2064541666666666</v>
      </c>
      <c r="P26" s="29"/>
    </row>
    <row r="27" spans="1:16" s="27" customFormat="1" ht="38.25" outlineLevel="3">
      <c r="A27" s="32" t="s">
        <v>25</v>
      </c>
      <c r="B27" s="32" t="s">
        <v>27</v>
      </c>
      <c r="C27" s="34" t="s">
        <v>146</v>
      </c>
      <c r="D27" s="33">
        <v>70000</v>
      </c>
      <c r="E27" s="33">
        <v>70000</v>
      </c>
      <c r="F27" s="33">
        <v>570878</v>
      </c>
      <c r="G27" s="36">
        <f t="shared" si="0"/>
        <v>8.1554</v>
      </c>
      <c r="P27" s="29"/>
    </row>
    <row r="28" spans="1:16" s="27" customFormat="1" ht="38.25" outlineLevel="3">
      <c r="A28" s="32" t="s">
        <v>25</v>
      </c>
      <c r="B28" s="32" t="s">
        <v>27</v>
      </c>
      <c r="C28" s="34" t="s">
        <v>245</v>
      </c>
      <c r="D28" s="33">
        <v>3184200</v>
      </c>
      <c r="E28" s="33">
        <v>3975790</v>
      </c>
      <c r="F28" s="33">
        <v>7118878</v>
      </c>
      <c r="G28" s="36">
        <f t="shared" si="0"/>
        <v>1.790556845306216</v>
      </c>
      <c r="P28" s="29"/>
    </row>
    <row r="29" spans="1:16" s="27" customFormat="1" ht="12.75" outlineLevel="3">
      <c r="A29" s="32" t="s">
        <v>25</v>
      </c>
      <c r="B29" s="32" t="s">
        <v>27</v>
      </c>
      <c r="C29" s="34" t="s">
        <v>2</v>
      </c>
      <c r="D29" s="33"/>
      <c r="E29" s="33">
        <v>0</v>
      </c>
      <c r="F29" s="33">
        <v>47442</v>
      </c>
      <c r="G29" s="36"/>
      <c r="I29" s="29"/>
      <c r="J29" s="29"/>
      <c r="K29" s="30"/>
      <c r="L29" s="31"/>
      <c r="M29" s="28"/>
      <c r="N29" s="28"/>
      <c r="O29" s="28"/>
      <c r="P29" s="29"/>
    </row>
    <row r="30" spans="1:7" s="27" customFormat="1" ht="12.75" outlineLevel="3">
      <c r="A30" s="32" t="s">
        <v>25</v>
      </c>
      <c r="B30" s="32" t="s">
        <v>27</v>
      </c>
      <c r="C30" s="35" t="s">
        <v>3</v>
      </c>
      <c r="D30" s="33">
        <v>30000</v>
      </c>
      <c r="E30" s="33">
        <v>30000</v>
      </c>
      <c r="F30" s="33">
        <v>77109</v>
      </c>
      <c r="G30" s="36">
        <f t="shared" si="0"/>
        <v>2.5703</v>
      </c>
    </row>
    <row r="31" spans="1:7" s="50" customFormat="1" ht="12.75" outlineLevel="2">
      <c r="A31" s="21"/>
      <c r="B31" s="21" t="s">
        <v>134</v>
      </c>
      <c r="C31" s="22"/>
      <c r="D31" s="23">
        <f>SUBTOTAL(9,D32:D32)</f>
        <v>0</v>
      </c>
      <c r="E31" s="23">
        <f>SUBTOTAL(9,E32:E32)</f>
        <v>9000</v>
      </c>
      <c r="F31" s="23">
        <f>SUBTOTAL(9,F32:F32)</f>
        <v>9000</v>
      </c>
      <c r="G31" s="24">
        <f t="shared" si="0"/>
        <v>1</v>
      </c>
    </row>
    <row r="32" spans="1:7" s="27" customFormat="1" ht="12.75" outlineLevel="3">
      <c r="A32" s="37" t="s">
        <v>25</v>
      </c>
      <c r="B32" s="37" t="s">
        <v>28</v>
      </c>
      <c r="C32" s="43" t="s">
        <v>166</v>
      </c>
      <c r="D32" s="39"/>
      <c r="E32" s="39">
        <v>9000</v>
      </c>
      <c r="F32" s="39">
        <v>9000</v>
      </c>
      <c r="G32" s="40">
        <f t="shared" si="0"/>
        <v>1</v>
      </c>
    </row>
    <row r="33" spans="1:7" s="46" customFormat="1" ht="13.5" outlineLevel="1" thickBot="1">
      <c r="A33" s="12" t="s">
        <v>93</v>
      </c>
      <c r="B33" s="12"/>
      <c r="C33" s="13"/>
      <c r="D33" s="14">
        <f>SUBTOTAL(9,D35:D50)</f>
        <v>1328376</v>
      </c>
      <c r="E33" s="14">
        <f>SUBTOTAL(9,E35:E50)</f>
        <v>1291536</v>
      </c>
      <c r="F33" s="14">
        <f>SUBTOTAL(9,F35:F50)</f>
        <v>706692</v>
      </c>
      <c r="G33" s="15">
        <f t="shared" si="0"/>
        <v>0.5471717396959899</v>
      </c>
    </row>
    <row r="34" spans="1:7" s="50" customFormat="1" ht="12.75" outlineLevel="2">
      <c r="A34" s="20"/>
      <c r="B34" s="20" t="s">
        <v>133</v>
      </c>
      <c r="C34" s="17"/>
      <c r="D34" s="18">
        <f>SUBTOTAL(9,D35:D35)</f>
        <v>0</v>
      </c>
      <c r="E34" s="18">
        <f>SUBTOTAL(9,E35:E35)</f>
        <v>0</v>
      </c>
      <c r="F34" s="18">
        <f>SUBTOTAL(9,F35:F35)</f>
        <v>19345</v>
      </c>
      <c r="G34" s="19"/>
    </row>
    <row r="35" spans="1:7" s="27" customFormat="1" ht="38.25" outlineLevel="3">
      <c r="A35" s="37" t="s">
        <v>29</v>
      </c>
      <c r="B35" s="37" t="s">
        <v>30</v>
      </c>
      <c r="C35" s="43" t="s">
        <v>167</v>
      </c>
      <c r="D35" s="39"/>
      <c r="E35" s="39">
        <v>0</v>
      </c>
      <c r="F35" s="39">
        <v>19345</v>
      </c>
      <c r="G35" s="40"/>
    </row>
    <row r="36" spans="1:7" s="50" customFormat="1" ht="12.75" outlineLevel="2">
      <c r="A36" s="21"/>
      <c r="B36" s="21" t="s">
        <v>132</v>
      </c>
      <c r="C36" s="22"/>
      <c r="D36" s="23">
        <f>SUBTOTAL(9,D37:D40)</f>
        <v>1230000</v>
      </c>
      <c r="E36" s="23">
        <f>SUBTOTAL(9,E37:E40)</f>
        <v>1261353</v>
      </c>
      <c r="F36" s="23">
        <f>SUBTOTAL(9,F37:F40)</f>
        <v>650453</v>
      </c>
      <c r="G36" s="24">
        <f t="shared" si="0"/>
        <v>0.5156787988770788</v>
      </c>
    </row>
    <row r="37" spans="1:7" s="27" customFormat="1" ht="25.5" outlineLevel="3">
      <c r="A37" s="32" t="s">
        <v>29</v>
      </c>
      <c r="B37" s="32" t="s">
        <v>31</v>
      </c>
      <c r="C37" s="35" t="s">
        <v>228</v>
      </c>
      <c r="D37" s="33">
        <v>30000</v>
      </c>
      <c r="E37" s="33">
        <v>30000</v>
      </c>
      <c r="F37" s="33">
        <v>31665</v>
      </c>
      <c r="G37" s="36">
        <f t="shared" si="0"/>
        <v>1.0555</v>
      </c>
    </row>
    <row r="38" spans="1:7" s="27" customFormat="1" ht="12.75" outlineLevel="3">
      <c r="A38" s="32" t="s">
        <v>29</v>
      </c>
      <c r="B38" s="32" t="s">
        <v>31</v>
      </c>
      <c r="C38" s="35" t="s">
        <v>2</v>
      </c>
      <c r="D38" s="33"/>
      <c r="E38" s="33">
        <v>0</v>
      </c>
      <c r="F38" s="33">
        <v>40</v>
      </c>
      <c r="G38" s="36"/>
    </row>
    <row r="39" spans="1:7" s="27" customFormat="1" ht="12.75" outlineLevel="3">
      <c r="A39" s="32" t="s">
        <v>29</v>
      </c>
      <c r="B39" s="32" t="s">
        <v>31</v>
      </c>
      <c r="C39" s="35" t="s">
        <v>168</v>
      </c>
      <c r="D39" s="39"/>
      <c r="E39" s="33">
        <v>31353</v>
      </c>
      <c r="F39" s="33">
        <v>47479</v>
      </c>
      <c r="G39" s="36"/>
    </row>
    <row r="40" spans="1:7" s="27" customFormat="1" ht="12.75" outlineLevel="3">
      <c r="A40" s="32" t="s">
        <v>29</v>
      </c>
      <c r="B40" s="32" t="s">
        <v>31</v>
      </c>
      <c r="C40" s="35" t="s">
        <v>229</v>
      </c>
      <c r="D40" s="39">
        <v>1200000</v>
      </c>
      <c r="E40" s="33">
        <v>1200000</v>
      </c>
      <c r="F40" s="33">
        <v>571269</v>
      </c>
      <c r="G40" s="36">
        <f t="shared" si="0"/>
        <v>0.4760575</v>
      </c>
    </row>
    <row r="41" spans="1:7" s="50" customFormat="1" ht="12.75" outlineLevel="2">
      <c r="A41" s="21"/>
      <c r="B41" s="21" t="s">
        <v>131</v>
      </c>
      <c r="C41" s="22"/>
      <c r="D41" s="23">
        <f>SUBTOTAL(9,D42:D47)</f>
        <v>98376</v>
      </c>
      <c r="E41" s="23">
        <f>SUBTOTAL(9,E42:E47)</f>
        <v>28183</v>
      </c>
      <c r="F41" s="23">
        <f>SUBTOTAL(9,F42:F47)</f>
        <v>35755</v>
      </c>
      <c r="G41" s="24">
        <f t="shared" si="0"/>
        <v>1.2686726040520881</v>
      </c>
    </row>
    <row r="42" spans="1:7" s="27" customFormat="1" ht="25.5" customHeight="1" outlineLevel="3">
      <c r="A42" s="37" t="s">
        <v>29</v>
      </c>
      <c r="B42" s="37" t="s">
        <v>32</v>
      </c>
      <c r="C42" s="43" t="s">
        <v>169</v>
      </c>
      <c r="D42" s="39">
        <v>29602</v>
      </c>
      <c r="E42" s="39">
        <v>22418</v>
      </c>
      <c r="F42" s="39">
        <v>0</v>
      </c>
      <c r="G42" s="36">
        <f t="shared" si="0"/>
        <v>0</v>
      </c>
    </row>
    <row r="43" spans="1:7" s="27" customFormat="1" ht="38.25" outlineLevel="3">
      <c r="A43" s="37" t="s">
        <v>29</v>
      </c>
      <c r="B43" s="37" t="s">
        <v>32</v>
      </c>
      <c r="C43" s="43" t="s">
        <v>170</v>
      </c>
      <c r="D43" s="39">
        <v>17145</v>
      </c>
      <c r="E43" s="39">
        <v>0</v>
      </c>
      <c r="F43" s="39">
        <v>0</v>
      </c>
      <c r="G43" s="36"/>
    </row>
    <row r="44" spans="1:7" s="27" customFormat="1" ht="25.5" customHeight="1" outlineLevel="3">
      <c r="A44" s="37" t="s">
        <v>29</v>
      </c>
      <c r="B44" s="37" t="s">
        <v>32</v>
      </c>
      <c r="C44" s="43" t="s">
        <v>249</v>
      </c>
      <c r="D44" s="39">
        <v>45864</v>
      </c>
      <c r="E44" s="39">
        <v>0</v>
      </c>
      <c r="F44" s="39">
        <v>0</v>
      </c>
      <c r="G44" s="36"/>
    </row>
    <row r="45" spans="1:7" s="27" customFormat="1" ht="25.5" outlineLevel="3">
      <c r="A45" s="37" t="s">
        <v>29</v>
      </c>
      <c r="B45" s="37" t="s">
        <v>32</v>
      </c>
      <c r="C45" s="43" t="s">
        <v>171</v>
      </c>
      <c r="D45" s="39">
        <v>5765</v>
      </c>
      <c r="E45" s="39">
        <v>5765</v>
      </c>
      <c r="F45" s="39">
        <v>0</v>
      </c>
      <c r="G45" s="36">
        <f>F45/E45</f>
        <v>0</v>
      </c>
    </row>
    <row r="46" spans="1:7" s="27" customFormat="1" ht="25.5" outlineLevel="3">
      <c r="A46" s="37" t="s">
        <v>29</v>
      </c>
      <c r="B46" s="37" t="s">
        <v>32</v>
      </c>
      <c r="C46" s="43" t="s">
        <v>230</v>
      </c>
      <c r="D46" s="39"/>
      <c r="E46" s="39"/>
      <c r="F46" s="39">
        <v>21555</v>
      </c>
      <c r="G46" s="36"/>
    </row>
    <row r="47" spans="1:7" s="27" customFormat="1" ht="25.5" outlineLevel="3">
      <c r="A47" s="37" t="s">
        <v>29</v>
      </c>
      <c r="B47" s="37" t="s">
        <v>32</v>
      </c>
      <c r="C47" s="43" t="s">
        <v>231</v>
      </c>
      <c r="D47" s="39"/>
      <c r="E47" s="39"/>
      <c r="F47" s="39">
        <v>14200</v>
      </c>
      <c r="G47" s="36"/>
    </row>
    <row r="48" spans="1:7" s="50" customFormat="1" ht="12.75" outlineLevel="2">
      <c r="A48" s="21"/>
      <c r="B48" s="21" t="s">
        <v>130</v>
      </c>
      <c r="C48" s="22"/>
      <c r="D48" s="23">
        <f>SUBTOTAL(9,D49:D50)</f>
        <v>0</v>
      </c>
      <c r="E48" s="23">
        <f>SUBTOTAL(9,E49:E50)</f>
        <v>2000</v>
      </c>
      <c r="F48" s="23">
        <f>SUBTOTAL(9,F49:F50)</f>
        <v>1139</v>
      </c>
      <c r="G48" s="24">
        <f t="shared" si="0"/>
        <v>0.5695</v>
      </c>
    </row>
    <row r="49" spans="1:7" s="27" customFormat="1" ht="12.75" outlineLevel="3">
      <c r="A49" s="37" t="s">
        <v>29</v>
      </c>
      <c r="B49" s="37" t="s">
        <v>33</v>
      </c>
      <c r="C49" s="43" t="s">
        <v>2</v>
      </c>
      <c r="D49" s="39"/>
      <c r="E49" s="39">
        <v>0</v>
      </c>
      <c r="F49" s="39">
        <v>1139</v>
      </c>
      <c r="G49" s="40"/>
    </row>
    <row r="50" spans="1:7" s="27" customFormat="1" ht="12.75" outlineLevel="3">
      <c r="A50" s="32" t="s">
        <v>29</v>
      </c>
      <c r="B50" s="32" t="s">
        <v>33</v>
      </c>
      <c r="C50" s="35" t="s">
        <v>3</v>
      </c>
      <c r="D50" s="33"/>
      <c r="E50" s="33">
        <v>2000</v>
      </c>
      <c r="F50" s="33">
        <v>0</v>
      </c>
      <c r="G50" s="36">
        <f t="shared" si="0"/>
        <v>0</v>
      </c>
    </row>
    <row r="51" spans="1:7" s="46" customFormat="1" ht="13.5" outlineLevel="1" thickBot="1">
      <c r="A51" s="12" t="s">
        <v>92</v>
      </c>
      <c r="B51" s="12"/>
      <c r="C51" s="13"/>
      <c r="D51" s="14">
        <f>SUBTOTAL(9,D53:D57)</f>
        <v>10000</v>
      </c>
      <c r="E51" s="14">
        <f>SUBTOTAL(9,E53:E57)</f>
        <v>14000</v>
      </c>
      <c r="F51" s="14">
        <f>SUBTOTAL(9,F53:F57)</f>
        <v>39017</v>
      </c>
      <c r="G51" s="15">
        <f t="shared" si="0"/>
        <v>2.7869285714285716</v>
      </c>
    </row>
    <row r="52" spans="1:7" s="50" customFormat="1" ht="12.75" outlineLevel="2">
      <c r="A52" s="20"/>
      <c r="B52" s="20" t="s">
        <v>159</v>
      </c>
      <c r="C52" s="17"/>
      <c r="D52" s="18">
        <f>SUBTOTAL(9,D53:D53)</f>
        <v>0</v>
      </c>
      <c r="E52" s="18">
        <f>SUBTOTAL(9,E53:E53)</f>
        <v>4000</v>
      </c>
      <c r="F52" s="18">
        <f>SUBTOTAL(9,F53:F53)</f>
        <v>4000</v>
      </c>
      <c r="G52" s="19">
        <f t="shared" si="0"/>
        <v>1</v>
      </c>
    </row>
    <row r="53" spans="1:7" s="27" customFormat="1" ht="38.25" outlineLevel="3">
      <c r="A53" s="37" t="s">
        <v>34</v>
      </c>
      <c r="B53" s="37" t="s">
        <v>148</v>
      </c>
      <c r="C53" s="43" t="s">
        <v>172</v>
      </c>
      <c r="D53" s="39"/>
      <c r="E53" s="39">
        <v>4000</v>
      </c>
      <c r="F53" s="39">
        <v>4000</v>
      </c>
      <c r="G53" s="40">
        <f t="shared" si="0"/>
        <v>1</v>
      </c>
    </row>
    <row r="54" spans="1:7" s="50" customFormat="1" ht="12.75" outlineLevel="2">
      <c r="A54" s="21"/>
      <c r="B54" s="21" t="s">
        <v>129</v>
      </c>
      <c r="C54" s="22"/>
      <c r="D54" s="23">
        <f>SUBTOTAL(9,D55:D57)</f>
        <v>10000</v>
      </c>
      <c r="E54" s="23">
        <f>SUBTOTAL(9,E55:E57)</f>
        <v>10000</v>
      </c>
      <c r="F54" s="23">
        <f>SUBTOTAL(9,F55:F57)</f>
        <v>35017</v>
      </c>
      <c r="G54" s="24">
        <f t="shared" si="0"/>
        <v>3.5017</v>
      </c>
    </row>
    <row r="55" spans="1:7" s="27" customFormat="1" ht="12.75" outlineLevel="3">
      <c r="A55" s="37" t="s">
        <v>34</v>
      </c>
      <c r="B55" s="37" t="s">
        <v>35</v>
      </c>
      <c r="C55" s="43" t="s">
        <v>149</v>
      </c>
      <c r="D55" s="39">
        <v>10000</v>
      </c>
      <c r="E55" s="39">
        <v>10000</v>
      </c>
      <c r="F55" s="39">
        <v>34152</v>
      </c>
      <c r="G55" s="40">
        <f t="shared" si="0"/>
        <v>3.4152</v>
      </c>
    </row>
    <row r="56" spans="1:7" s="27" customFormat="1" ht="12.75" outlineLevel="3">
      <c r="A56" s="32" t="s">
        <v>34</v>
      </c>
      <c r="B56" s="32" t="s">
        <v>35</v>
      </c>
      <c r="C56" s="35" t="s">
        <v>1</v>
      </c>
      <c r="D56" s="33"/>
      <c r="E56" s="33">
        <v>0</v>
      </c>
      <c r="F56" s="33">
        <v>2</v>
      </c>
      <c r="G56" s="36"/>
    </row>
    <row r="57" spans="1:7" s="27" customFormat="1" ht="12.75" outlineLevel="3">
      <c r="A57" s="32" t="s">
        <v>34</v>
      </c>
      <c r="B57" s="32" t="s">
        <v>35</v>
      </c>
      <c r="C57" s="35" t="s">
        <v>3</v>
      </c>
      <c r="D57" s="33"/>
      <c r="E57" s="33">
        <v>0</v>
      </c>
      <c r="F57" s="33">
        <v>863</v>
      </c>
      <c r="G57" s="36"/>
    </row>
    <row r="58" spans="1:7" s="46" customFormat="1" ht="39" customHeight="1" outlineLevel="1" thickBot="1">
      <c r="A58" s="82" t="s">
        <v>173</v>
      </c>
      <c r="B58" s="83"/>
      <c r="C58" s="84"/>
      <c r="D58" s="14">
        <f>SUBTOTAL(9,D60:D90)</f>
        <v>51875421</v>
      </c>
      <c r="E58" s="14">
        <f>SUBTOTAL(9,E60:E90)</f>
        <v>57453576</v>
      </c>
      <c r="F58" s="14">
        <f>SUBTOTAL(9,F60:F90)</f>
        <v>64313928</v>
      </c>
      <c r="G58" s="15">
        <f t="shared" si="0"/>
        <v>1.1194068755615838</v>
      </c>
    </row>
    <row r="59" spans="1:7" s="50" customFormat="1" ht="12.75" outlineLevel="2">
      <c r="A59" s="20"/>
      <c r="B59" s="20" t="s">
        <v>128</v>
      </c>
      <c r="C59" s="17"/>
      <c r="D59" s="18">
        <f>SUBTOTAL(9,D60:D61)</f>
        <v>50000</v>
      </c>
      <c r="E59" s="18">
        <f>SUBTOTAL(9,E60:E61)</f>
        <v>50000</v>
      </c>
      <c r="F59" s="18">
        <f>SUBTOTAL(9,F60:F61)</f>
        <v>50470</v>
      </c>
      <c r="G59" s="19">
        <f t="shared" si="0"/>
        <v>1.0094</v>
      </c>
    </row>
    <row r="60" spans="1:7" s="27" customFormat="1" ht="25.5" outlineLevel="3">
      <c r="A60" s="37" t="s">
        <v>36</v>
      </c>
      <c r="B60" s="37" t="s">
        <v>37</v>
      </c>
      <c r="C60" s="43" t="s">
        <v>5</v>
      </c>
      <c r="D60" s="39">
        <v>50000</v>
      </c>
      <c r="E60" s="39">
        <v>50000</v>
      </c>
      <c r="F60" s="39">
        <v>47587</v>
      </c>
      <c r="G60" s="40">
        <f t="shared" si="0"/>
        <v>0.95174</v>
      </c>
    </row>
    <row r="61" spans="1:7" s="27" customFormat="1" ht="12.75" outlineLevel="3">
      <c r="A61" s="32" t="s">
        <v>36</v>
      </c>
      <c r="B61" s="32" t="s">
        <v>37</v>
      </c>
      <c r="C61" s="35" t="s">
        <v>2</v>
      </c>
      <c r="D61" s="33"/>
      <c r="E61" s="33">
        <v>0</v>
      </c>
      <c r="F61" s="33">
        <v>2883</v>
      </c>
      <c r="G61" s="36"/>
    </row>
    <row r="62" spans="1:7" s="50" customFormat="1" ht="38.25" customHeight="1" outlineLevel="2">
      <c r="A62" s="21"/>
      <c r="B62" s="78" t="s">
        <v>127</v>
      </c>
      <c r="C62" s="79"/>
      <c r="D62" s="23">
        <f>SUBTOTAL(9,D63:D69)</f>
        <v>18634000</v>
      </c>
      <c r="E62" s="23">
        <f>SUBTOTAL(9,E63:E69)</f>
        <v>19821641</v>
      </c>
      <c r="F62" s="23">
        <f>SUBTOTAL(9,F63:F69)</f>
        <v>20786201</v>
      </c>
      <c r="G62" s="24">
        <f t="shared" si="0"/>
        <v>1.0486619649705087</v>
      </c>
    </row>
    <row r="63" spans="1:7" s="27" customFormat="1" ht="12.75" outlineLevel="3">
      <c r="A63" s="37" t="s">
        <v>36</v>
      </c>
      <c r="B63" s="37" t="s">
        <v>38</v>
      </c>
      <c r="C63" s="43" t="s">
        <v>6</v>
      </c>
      <c r="D63" s="39">
        <v>18000000</v>
      </c>
      <c r="E63" s="39">
        <v>19187641</v>
      </c>
      <c r="F63" s="39">
        <v>19972355</v>
      </c>
      <c r="G63" s="40">
        <f t="shared" si="0"/>
        <v>1.0408968460479326</v>
      </c>
    </row>
    <row r="64" spans="1:7" s="27" customFormat="1" ht="12.75" outlineLevel="3">
      <c r="A64" s="32" t="s">
        <v>36</v>
      </c>
      <c r="B64" s="32" t="s">
        <v>38</v>
      </c>
      <c r="C64" s="35" t="s">
        <v>7</v>
      </c>
      <c r="D64" s="33">
        <v>70000</v>
      </c>
      <c r="E64" s="33">
        <v>70000</v>
      </c>
      <c r="F64" s="33">
        <v>91167</v>
      </c>
      <c r="G64" s="36">
        <f t="shared" si="0"/>
        <v>1.3023857142857143</v>
      </c>
    </row>
    <row r="65" spans="1:7" s="27" customFormat="1" ht="12.75" outlineLevel="3">
      <c r="A65" s="32" t="s">
        <v>36</v>
      </c>
      <c r="B65" s="32" t="s">
        <v>38</v>
      </c>
      <c r="C65" s="35" t="s">
        <v>8</v>
      </c>
      <c r="D65" s="33">
        <v>4000</v>
      </c>
      <c r="E65" s="33">
        <v>4000</v>
      </c>
      <c r="F65" s="33">
        <v>2872</v>
      </c>
      <c r="G65" s="36">
        <f t="shared" si="0"/>
        <v>0.718</v>
      </c>
    </row>
    <row r="66" spans="1:7" s="27" customFormat="1" ht="12.75" outlineLevel="3">
      <c r="A66" s="32" t="s">
        <v>36</v>
      </c>
      <c r="B66" s="32" t="s">
        <v>38</v>
      </c>
      <c r="C66" s="35" t="s">
        <v>9</v>
      </c>
      <c r="D66" s="33">
        <v>400000</v>
      </c>
      <c r="E66" s="33">
        <v>400000</v>
      </c>
      <c r="F66" s="33">
        <v>499934</v>
      </c>
      <c r="G66" s="36">
        <f t="shared" si="0"/>
        <v>1.249835</v>
      </c>
    </row>
    <row r="67" spans="1:7" s="27" customFormat="1" ht="12.75" outlineLevel="3">
      <c r="A67" s="32" t="s">
        <v>36</v>
      </c>
      <c r="B67" s="32" t="s">
        <v>38</v>
      </c>
      <c r="C67" s="35" t="s">
        <v>10</v>
      </c>
      <c r="D67" s="33">
        <v>60000</v>
      </c>
      <c r="E67" s="33">
        <v>60000</v>
      </c>
      <c r="F67" s="33">
        <v>138463</v>
      </c>
      <c r="G67" s="36">
        <f t="shared" si="0"/>
        <v>2.307716666666667</v>
      </c>
    </row>
    <row r="68" spans="1:7" s="27" customFormat="1" ht="12.75" outlineLevel="3">
      <c r="A68" s="32" t="s">
        <v>36</v>
      </c>
      <c r="B68" s="32" t="s">
        <v>38</v>
      </c>
      <c r="C68" s="35" t="s">
        <v>1</v>
      </c>
      <c r="D68" s="33">
        <v>20000</v>
      </c>
      <c r="E68" s="33">
        <v>20000</v>
      </c>
      <c r="F68" s="33">
        <v>1498</v>
      </c>
      <c r="G68" s="36">
        <f t="shared" si="0"/>
        <v>0.0749</v>
      </c>
    </row>
    <row r="69" spans="1:7" s="27" customFormat="1" ht="12.75" outlineLevel="3">
      <c r="A69" s="32" t="s">
        <v>36</v>
      </c>
      <c r="B69" s="32" t="s">
        <v>38</v>
      </c>
      <c r="C69" s="35" t="s">
        <v>2</v>
      </c>
      <c r="D69" s="33">
        <v>80000</v>
      </c>
      <c r="E69" s="33">
        <v>80000</v>
      </c>
      <c r="F69" s="33">
        <v>79912</v>
      </c>
      <c r="G69" s="36">
        <f t="shared" si="0"/>
        <v>0.9989</v>
      </c>
    </row>
    <row r="70" spans="1:7" s="50" customFormat="1" ht="37.5" customHeight="1" outlineLevel="2">
      <c r="A70" s="21"/>
      <c r="B70" s="78" t="s">
        <v>126</v>
      </c>
      <c r="C70" s="79"/>
      <c r="D70" s="23">
        <f>SUBTOTAL(9,D71:D80)</f>
        <v>5055000</v>
      </c>
      <c r="E70" s="23">
        <f>SUBTOTAL(9,E71:E80)</f>
        <v>6649069</v>
      </c>
      <c r="F70" s="23">
        <f>SUBTOTAL(9,F71:F80)</f>
        <v>8211386</v>
      </c>
      <c r="G70" s="24">
        <f t="shared" si="0"/>
        <v>1.2349677827076242</v>
      </c>
    </row>
    <row r="71" spans="1:7" s="27" customFormat="1" ht="12.75" outlineLevel="3">
      <c r="A71" s="37" t="s">
        <v>36</v>
      </c>
      <c r="B71" s="37" t="s">
        <v>39</v>
      </c>
      <c r="C71" s="43" t="s">
        <v>6</v>
      </c>
      <c r="D71" s="39">
        <v>2300000</v>
      </c>
      <c r="E71" s="39">
        <v>2640256</v>
      </c>
      <c r="F71" s="39">
        <v>3131480</v>
      </c>
      <c r="G71" s="40">
        <f aca="true" t="shared" si="1" ref="G71:G133">F71/E71</f>
        <v>1.186051655597033</v>
      </c>
    </row>
    <row r="72" spans="1:7" s="27" customFormat="1" ht="12.75" outlineLevel="3">
      <c r="A72" s="32" t="s">
        <v>36</v>
      </c>
      <c r="B72" s="32" t="s">
        <v>39</v>
      </c>
      <c r="C72" s="35" t="s">
        <v>7</v>
      </c>
      <c r="D72" s="33">
        <v>500000</v>
      </c>
      <c r="E72" s="33">
        <v>500000</v>
      </c>
      <c r="F72" s="33">
        <v>602246</v>
      </c>
      <c r="G72" s="36">
        <f t="shared" si="1"/>
        <v>1.204492</v>
      </c>
    </row>
    <row r="73" spans="1:7" s="27" customFormat="1" ht="12.75" outlineLevel="3">
      <c r="A73" s="32" t="s">
        <v>36</v>
      </c>
      <c r="B73" s="32" t="s">
        <v>39</v>
      </c>
      <c r="C73" s="35" t="s">
        <v>9</v>
      </c>
      <c r="D73" s="33">
        <v>370000</v>
      </c>
      <c r="E73" s="33">
        <v>370000</v>
      </c>
      <c r="F73" s="33">
        <v>498698</v>
      </c>
      <c r="G73" s="36">
        <f t="shared" si="1"/>
        <v>1.3478324324324324</v>
      </c>
    </row>
    <row r="74" spans="1:7" s="27" customFormat="1" ht="12.75" outlineLevel="3">
      <c r="A74" s="32" t="s">
        <v>36</v>
      </c>
      <c r="B74" s="32" t="s">
        <v>39</v>
      </c>
      <c r="C74" s="35" t="s">
        <v>11</v>
      </c>
      <c r="D74" s="33">
        <v>150000</v>
      </c>
      <c r="E74" s="33">
        <v>150000</v>
      </c>
      <c r="F74" s="33">
        <v>171433</v>
      </c>
      <c r="G74" s="36">
        <f t="shared" si="1"/>
        <v>1.1428866666666666</v>
      </c>
    </row>
    <row r="75" spans="1:7" s="27" customFormat="1" ht="12.75" outlineLevel="3">
      <c r="A75" s="32" t="s">
        <v>36</v>
      </c>
      <c r="B75" s="32" t="s">
        <v>39</v>
      </c>
      <c r="C75" s="35" t="s">
        <v>150</v>
      </c>
      <c r="D75" s="33">
        <v>60000</v>
      </c>
      <c r="E75" s="33">
        <v>60000</v>
      </c>
      <c r="F75" s="33">
        <v>63677</v>
      </c>
      <c r="G75" s="36">
        <f t="shared" si="1"/>
        <v>1.0612833333333334</v>
      </c>
    </row>
    <row r="76" spans="1:7" s="27" customFormat="1" ht="12.75" outlineLevel="3">
      <c r="A76" s="32" t="s">
        <v>36</v>
      </c>
      <c r="B76" s="32" t="s">
        <v>39</v>
      </c>
      <c r="C76" s="35" t="s">
        <v>12</v>
      </c>
      <c r="D76" s="33">
        <v>800000</v>
      </c>
      <c r="E76" s="33">
        <v>800000</v>
      </c>
      <c r="F76" s="33">
        <v>956062</v>
      </c>
      <c r="G76" s="36">
        <f t="shared" si="1"/>
        <v>1.1950775</v>
      </c>
    </row>
    <row r="77" spans="1:7" s="27" customFormat="1" ht="12.75" outlineLevel="3">
      <c r="A77" s="32" t="s">
        <v>36</v>
      </c>
      <c r="B77" s="32" t="s">
        <v>39</v>
      </c>
      <c r="C77" s="35" t="s">
        <v>10</v>
      </c>
      <c r="D77" s="33">
        <v>800000</v>
      </c>
      <c r="E77" s="33">
        <v>1197548</v>
      </c>
      <c r="F77" s="33">
        <v>1863622</v>
      </c>
      <c r="G77" s="36">
        <f t="shared" si="1"/>
        <v>1.5561981649169803</v>
      </c>
    </row>
    <row r="78" spans="1:7" s="27" customFormat="1" ht="12.75" outlineLevel="3">
      <c r="A78" s="32" t="s">
        <v>36</v>
      </c>
      <c r="B78" s="32" t="s">
        <v>39</v>
      </c>
      <c r="C78" s="35" t="s">
        <v>1</v>
      </c>
      <c r="D78" s="33">
        <v>15000</v>
      </c>
      <c r="E78" s="33">
        <v>15000</v>
      </c>
      <c r="F78" s="33">
        <v>12314</v>
      </c>
      <c r="G78" s="36">
        <f t="shared" si="1"/>
        <v>0.8209333333333333</v>
      </c>
    </row>
    <row r="79" spans="1:7" s="27" customFormat="1" ht="12.75" outlineLevel="3">
      <c r="A79" s="32" t="s">
        <v>36</v>
      </c>
      <c r="B79" s="32" t="s">
        <v>39</v>
      </c>
      <c r="C79" s="35" t="s">
        <v>2</v>
      </c>
      <c r="D79" s="33">
        <v>60000</v>
      </c>
      <c r="E79" s="33">
        <v>60000</v>
      </c>
      <c r="F79" s="33">
        <v>55588</v>
      </c>
      <c r="G79" s="36">
        <f t="shared" si="1"/>
        <v>0.9264666666666667</v>
      </c>
    </row>
    <row r="80" spans="1:7" s="27" customFormat="1" ht="25.5" outlineLevel="3">
      <c r="A80" s="32" t="s">
        <v>36</v>
      </c>
      <c r="B80" s="32" t="s">
        <v>39</v>
      </c>
      <c r="C80" s="35" t="s">
        <v>174</v>
      </c>
      <c r="D80" s="33"/>
      <c r="E80" s="33">
        <v>856265</v>
      </c>
      <c r="F80" s="33">
        <v>856266</v>
      </c>
      <c r="G80" s="36">
        <f t="shared" si="1"/>
        <v>1.0000011678627527</v>
      </c>
    </row>
    <row r="81" spans="1:7" s="50" customFormat="1" ht="25.5" customHeight="1" outlineLevel="2">
      <c r="A81" s="21"/>
      <c r="B81" s="78" t="s">
        <v>125</v>
      </c>
      <c r="C81" s="79"/>
      <c r="D81" s="23">
        <f>SUBTOTAL(9,D82:D87)</f>
        <v>1935000</v>
      </c>
      <c r="E81" s="23">
        <f>SUBTOTAL(9,E82:E87)</f>
        <v>2174206</v>
      </c>
      <c r="F81" s="23">
        <f>SUBTOTAL(9,F82:F87)</f>
        <v>2581154</v>
      </c>
      <c r="G81" s="24">
        <f t="shared" si="1"/>
        <v>1.18717085685533</v>
      </c>
    </row>
    <row r="82" spans="1:7" s="27" customFormat="1" ht="12.75" outlineLevel="3">
      <c r="A82" s="37" t="s">
        <v>36</v>
      </c>
      <c r="B82" s="37" t="s">
        <v>40</v>
      </c>
      <c r="C82" s="43" t="s">
        <v>13</v>
      </c>
      <c r="D82" s="39">
        <v>900000</v>
      </c>
      <c r="E82" s="39">
        <v>900000</v>
      </c>
      <c r="F82" s="39">
        <v>1084098</v>
      </c>
      <c r="G82" s="40">
        <f t="shared" si="1"/>
        <v>1.2045533333333334</v>
      </c>
    </row>
    <row r="83" spans="1:7" s="27" customFormat="1" ht="12.75" outlineLevel="3">
      <c r="A83" s="32" t="s">
        <v>36</v>
      </c>
      <c r="B83" s="32" t="s">
        <v>40</v>
      </c>
      <c r="C83" s="35" t="s">
        <v>14</v>
      </c>
      <c r="D83" s="33">
        <v>30000</v>
      </c>
      <c r="E83" s="33">
        <v>80000</v>
      </c>
      <c r="F83" s="33">
        <v>201262</v>
      </c>
      <c r="G83" s="36">
        <f t="shared" si="1"/>
        <v>2.515775</v>
      </c>
    </row>
    <row r="84" spans="1:7" s="27" customFormat="1" ht="12.75" outlineLevel="3">
      <c r="A84" s="32" t="s">
        <v>36</v>
      </c>
      <c r="B84" s="32" t="s">
        <v>40</v>
      </c>
      <c r="C84" s="35" t="s">
        <v>15</v>
      </c>
      <c r="D84" s="33">
        <v>950000</v>
      </c>
      <c r="E84" s="33">
        <v>950000</v>
      </c>
      <c r="F84" s="33">
        <v>979677</v>
      </c>
      <c r="G84" s="36">
        <f t="shared" si="1"/>
        <v>1.0312389473684211</v>
      </c>
    </row>
    <row r="85" spans="1:7" s="27" customFormat="1" ht="25.5" customHeight="1" outlineLevel="3">
      <c r="A85" s="32" t="s">
        <v>36</v>
      </c>
      <c r="B85" s="32" t="s">
        <v>40</v>
      </c>
      <c r="C85" s="35" t="s">
        <v>175</v>
      </c>
      <c r="D85" s="33">
        <v>55000</v>
      </c>
      <c r="E85" s="33">
        <v>55000</v>
      </c>
      <c r="F85" s="33">
        <v>61214</v>
      </c>
      <c r="G85" s="36">
        <f t="shared" si="1"/>
        <v>1.112981818181818</v>
      </c>
    </row>
    <row r="86" spans="1:7" s="27" customFormat="1" ht="12.75" outlineLevel="3">
      <c r="A86" s="32" t="s">
        <v>36</v>
      </c>
      <c r="B86" s="32" t="s">
        <v>40</v>
      </c>
      <c r="C86" s="35" t="s">
        <v>176</v>
      </c>
      <c r="D86" s="33"/>
      <c r="E86" s="33">
        <v>189206</v>
      </c>
      <c r="F86" s="33">
        <v>252276</v>
      </c>
      <c r="G86" s="36">
        <f t="shared" si="1"/>
        <v>1.3333403803262054</v>
      </c>
    </row>
    <row r="87" spans="1:7" s="27" customFormat="1" ht="12.75" outlineLevel="3">
      <c r="A87" s="32" t="s">
        <v>36</v>
      </c>
      <c r="B87" s="32" t="s">
        <v>40</v>
      </c>
      <c r="C87" s="35" t="s">
        <v>2</v>
      </c>
      <c r="D87" s="33"/>
      <c r="E87" s="33">
        <v>0</v>
      </c>
      <c r="F87" s="33">
        <v>2627</v>
      </c>
      <c r="G87" s="36"/>
    </row>
    <row r="88" spans="1:7" s="50" customFormat="1" ht="25.5" customHeight="1" outlineLevel="2">
      <c r="A88" s="21"/>
      <c r="B88" s="78" t="s">
        <v>144</v>
      </c>
      <c r="C88" s="79"/>
      <c r="D88" s="23">
        <f>SUBTOTAL(9,D89:D90)</f>
        <v>26201421</v>
      </c>
      <c r="E88" s="23">
        <f>SUBTOTAL(9,E89:E90)</f>
        <v>28758660</v>
      </c>
      <c r="F88" s="23">
        <f>SUBTOTAL(9,F89:F90)</f>
        <v>32684717</v>
      </c>
      <c r="G88" s="24">
        <f t="shared" si="1"/>
        <v>1.1365173829378699</v>
      </c>
    </row>
    <row r="89" spans="1:7" s="27" customFormat="1" ht="12.75" outlineLevel="3">
      <c r="A89" s="37" t="s">
        <v>36</v>
      </c>
      <c r="B89" s="37" t="s">
        <v>41</v>
      </c>
      <c r="C89" s="43" t="s">
        <v>16</v>
      </c>
      <c r="D89" s="39">
        <v>25201421</v>
      </c>
      <c r="E89" s="39">
        <v>26532267</v>
      </c>
      <c r="F89" s="39">
        <v>28923159</v>
      </c>
      <c r="G89" s="40">
        <f t="shared" si="1"/>
        <v>1.0901126164605535</v>
      </c>
    </row>
    <row r="90" spans="1:7" s="27" customFormat="1" ht="12.75" outlineLevel="3">
      <c r="A90" s="32" t="s">
        <v>36</v>
      </c>
      <c r="B90" s="32" t="s">
        <v>41</v>
      </c>
      <c r="C90" s="35" t="s">
        <v>17</v>
      </c>
      <c r="D90" s="33">
        <v>1000000</v>
      </c>
      <c r="E90" s="33">
        <v>2226393</v>
      </c>
      <c r="F90" s="33">
        <v>3761558</v>
      </c>
      <c r="G90" s="36">
        <f t="shared" si="1"/>
        <v>1.6895301054216394</v>
      </c>
    </row>
    <row r="91" spans="1:7" s="46" customFormat="1" ht="13.5" outlineLevel="1" thickBot="1">
      <c r="A91" s="12" t="s">
        <v>91</v>
      </c>
      <c r="B91" s="12"/>
      <c r="C91" s="13"/>
      <c r="D91" s="14">
        <f>SUBTOTAL(9,D93:D97)</f>
        <v>22049067</v>
      </c>
      <c r="E91" s="14">
        <f>SUBTOTAL(9,E93:E97)</f>
        <v>23171643</v>
      </c>
      <c r="F91" s="14">
        <f>SUBTOTAL(9,F93:F97)</f>
        <v>23720447</v>
      </c>
      <c r="G91" s="15">
        <f t="shared" si="1"/>
        <v>1.0236842937723492</v>
      </c>
    </row>
    <row r="92" spans="1:7" s="50" customFormat="1" ht="25.5" customHeight="1" outlineLevel="2">
      <c r="A92" s="20"/>
      <c r="B92" s="80" t="s">
        <v>124</v>
      </c>
      <c r="C92" s="81"/>
      <c r="D92" s="18">
        <f>SUBTOTAL(9,D93:D93)</f>
        <v>21110652</v>
      </c>
      <c r="E92" s="18">
        <f>SUBTOTAL(9,E93:E93)</f>
        <v>22123228</v>
      </c>
      <c r="F92" s="18">
        <f>SUBTOTAL(9,F93:F93)</f>
        <v>22123228</v>
      </c>
      <c r="G92" s="19">
        <f t="shared" si="1"/>
        <v>1</v>
      </c>
    </row>
    <row r="93" spans="1:7" s="27" customFormat="1" ht="12.75" outlineLevel="3">
      <c r="A93" s="37" t="s">
        <v>42</v>
      </c>
      <c r="B93" s="37" t="s">
        <v>43</v>
      </c>
      <c r="C93" s="43" t="s">
        <v>18</v>
      </c>
      <c r="D93" s="39">
        <v>21110652</v>
      </c>
      <c r="E93" s="39">
        <v>22123228</v>
      </c>
      <c r="F93" s="39">
        <v>22123228</v>
      </c>
      <c r="G93" s="40">
        <f t="shared" si="1"/>
        <v>1</v>
      </c>
    </row>
    <row r="94" spans="1:7" s="50" customFormat="1" ht="12.75" outlineLevel="2">
      <c r="A94" s="21"/>
      <c r="B94" s="21" t="s">
        <v>123</v>
      </c>
      <c r="C94" s="22"/>
      <c r="D94" s="23">
        <f>SUBTOTAL(9,D95:D95)</f>
        <v>150000</v>
      </c>
      <c r="E94" s="23">
        <f>SUBTOTAL(9,E95:E95)</f>
        <v>260000</v>
      </c>
      <c r="F94" s="23">
        <f>SUBTOTAL(9,F95:F95)</f>
        <v>808804</v>
      </c>
      <c r="G94" s="24">
        <f t="shared" si="1"/>
        <v>3.1107846153846155</v>
      </c>
    </row>
    <row r="95" spans="1:7" s="27" customFormat="1" ht="12.75" outlineLevel="3">
      <c r="A95" s="37" t="s">
        <v>42</v>
      </c>
      <c r="B95" s="37" t="s">
        <v>44</v>
      </c>
      <c r="C95" s="43" t="s">
        <v>19</v>
      </c>
      <c r="D95" s="39">
        <v>150000</v>
      </c>
      <c r="E95" s="39">
        <v>260000</v>
      </c>
      <c r="F95" s="39">
        <v>808804</v>
      </c>
      <c r="G95" s="40">
        <f t="shared" si="1"/>
        <v>3.1107846153846155</v>
      </c>
    </row>
    <row r="96" spans="1:7" s="50" customFormat="1" ht="12.75" outlineLevel="2">
      <c r="A96" s="21"/>
      <c r="B96" s="21" t="s">
        <v>122</v>
      </c>
      <c r="C96" s="22"/>
      <c r="D96" s="23">
        <f>SUBTOTAL(9,D97:D97)</f>
        <v>788415</v>
      </c>
      <c r="E96" s="23">
        <f>SUBTOTAL(9,E97:E97)</f>
        <v>788415</v>
      </c>
      <c r="F96" s="23">
        <f>SUBTOTAL(9,F97:F97)</f>
        <v>788415</v>
      </c>
      <c r="G96" s="24">
        <f t="shared" si="1"/>
        <v>1</v>
      </c>
    </row>
    <row r="97" spans="1:7" s="27" customFormat="1" ht="12.75" outlineLevel="3">
      <c r="A97" s="37" t="s">
        <v>42</v>
      </c>
      <c r="B97" s="37" t="s">
        <v>45</v>
      </c>
      <c r="C97" s="43" t="s">
        <v>18</v>
      </c>
      <c r="D97" s="39">
        <v>788415</v>
      </c>
      <c r="E97" s="39">
        <v>788415</v>
      </c>
      <c r="F97" s="39">
        <v>788415</v>
      </c>
      <c r="G97" s="40">
        <f t="shared" si="1"/>
        <v>1</v>
      </c>
    </row>
    <row r="98" spans="1:7" s="46" customFormat="1" ht="13.5" outlineLevel="1" thickBot="1">
      <c r="A98" s="12" t="s">
        <v>90</v>
      </c>
      <c r="B98" s="12"/>
      <c r="C98" s="13"/>
      <c r="D98" s="14">
        <f>SUBTOTAL(9,D100:D140)</f>
        <v>2924766</v>
      </c>
      <c r="E98" s="14">
        <f>SUBTOTAL(9,E100:E140)</f>
        <v>4033746</v>
      </c>
      <c r="F98" s="14">
        <f>SUBTOTAL(9,F100:F140)</f>
        <v>4060776</v>
      </c>
      <c r="G98" s="15">
        <f t="shared" si="1"/>
        <v>1.0067009672894625</v>
      </c>
    </row>
    <row r="99" spans="1:7" s="50" customFormat="1" ht="12.75" outlineLevel="2">
      <c r="A99" s="20"/>
      <c r="B99" s="20" t="s">
        <v>121</v>
      </c>
      <c r="C99" s="17"/>
      <c r="D99" s="18">
        <f>SUBTOTAL(9,D100:D110)</f>
        <v>887557</v>
      </c>
      <c r="E99" s="18">
        <f>SUBTOTAL(9,E100:E110)</f>
        <v>1065895</v>
      </c>
      <c r="F99" s="18">
        <f>SUBTOTAL(9,F100:F110)</f>
        <v>1131500</v>
      </c>
      <c r="G99" s="19">
        <f t="shared" si="1"/>
        <v>1.061549214509872</v>
      </c>
    </row>
    <row r="100" spans="1:7" s="27" customFormat="1" ht="12.75" outlineLevel="3">
      <c r="A100" s="37" t="s">
        <v>46</v>
      </c>
      <c r="B100" s="37" t="s">
        <v>47</v>
      </c>
      <c r="C100" s="43" t="s">
        <v>1</v>
      </c>
      <c r="D100" s="39"/>
      <c r="E100" s="39">
        <v>0</v>
      </c>
      <c r="F100" s="39">
        <v>20</v>
      </c>
      <c r="G100" s="40"/>
    </row>
    <row r="101" spans="1:7" s="27" customFormat="1" ht="12.75" outlineLevel="3">
      <c r="A101" s="32" t="s">
        <v>46</v>
      </c>
      <c r="B101" s="32" t="s">
        <v>47</v>
      </c>
      <c r="C101" s="35" t="s">
        <v>165</v>
      </c>
      <c r="D101" s="33">
        <v>25025</v>
      </c>
      <c r="E101" s="33">
        <v>29251</v>
      </c>
      <c r="F101" s="33">
        <v>32791</v>
      </c>
      <c r="G101" s="36">
        <f t="shared" si="1"/>
        <v>1.1210215035383406</v>
      </c>
    </row>
    <row r="102" spans="1:7" s="27" customFormat="1" ht="12.75" outlineLevel="3">
      <c r="A102" s="32" t="s">
        <v>46</v>
      </c>
      <c r="B102" s="32" t="s">
        <v>47</v>
      </c>
      <c r="C102" s="35" t="s">
        <v>177</v>
      </c>
      <c r="D102" s="33">
        <v>636218</v>
      </c>
      <c r="E102" s="33">
        <v>634638</v>
      </c>
      <c r="F102" s="33">
        <v>645416</v>
      </c>
      <c r="G102" s="36">
        <f t="shared" si="1"/>
        <v>1.0169829099423608</v>
      </c>
    </row>
    <row r="103" spans="1:7" s="27" customFormat="1" ht="12.75" outlineLevel="3">
      <c r="A103" s="32" t="s">
        <v>46</v>
      </c>
      <c r="B103" s="32" t="s">
        <v>47</v>
      </c>
      <c r="C103" s="35" t="s">
        <v>147</v>
      </c>
      <c r="D103" s="33"/>
      <c r="E103" s="33">
        <v>10000</v>
      </c>
      <c r="F103" s="33">
        <v>10000</v>
      </c>
      <c r="G103" s="36">
        <f t="shared" si="1"/>
        <v>1</v>
      </c>
    </row>
    <row r="104" spans="1:7" s="27" customFormat="1" ht="12.75" outlineLevel="3">
      <c r="A104" s="32" t="s">
        <v>46</v>
      </c>
      <c r="B104" s="32" t="s">
        <v>47</v>
      </c>
      <c r="C104" s="35" t="s">
        <v>20</v>
      </c>
      <c r="D104" s="33"/>
      <c r="E104" s="33">
        <v>2000</v>
      </c>
      <c r="F104" s="33">
        <v>2000</v>
      </c>
      <c r="G104" s="36">
        <f t="shared" si="1"/>
        <v>1</v>
      </c>
    </row>
    <row r="105" spans="1:7" s="27" customFormat="1" ht="12.75" outlineLevel="3">
      <c r="A105" s="32" t="s">
        <v>46</v>
      </c>
      <c r="B105" s="32" t="s">
        <v>47</v>
      </c>
      <c r="C105" s="35" t="s">
        <v>178</v>
      </c>
      <c r="D105" s="33">
        <v>226314</v>
      </c>
      <c r="E105" s="33">
        <v>245780</v>
      </c>
      <c r="F105" s="33">
        <v>255277</v>
      </c>
      <c r="G105" s="36">
        <f t="shared" si="1"/>
        <v>1.038640247375702</v>
      </c>
    </row>
    <row r="106" spans="1:7" s="27" customFormat="1" ht="25.5" outlineLevel="3">
      <c r="A106" s="32" t="s">
        <v>46</v>
      </c>
      <c r="B106" s="32" t="s">
        <v>47</v>
      </c>
      <c r="C106" s="35" t="s">
        <v>179</v>
      </c>
      <c r="D106" s="33"/>
      <c r="E106" s="33">
        <v>129086</v>
      </c>
      <c r="F106" s="33">
        <v>129086</v>
      </c>
      <c r="G106" s="36">
        <f t="shared" si="1"/>
        <v>1</v>
      </c>
    </row>
    <row r="107" spans="1:7" s="27" customFormat="1" ht="25.5" outlineLevel="3">
      <c r="A107" s="32" t="s">
        <v>46</v>
      </c>
      <c r="B107" s="32" t="s">
        <v>47</v>
      </c>
      <c r="C107" s="35" t="s">
        <v>180</v>
      </c>
      <c r="D107" s="33"/>
      <c r="E107" s="33">
        <v>5000</v>
      </c>
      <c r="F107" s="33">
        <v>5000</v>
      </c>
      <c r="G107" s="36">
        <f t="shared" si="1"/>
        <v>1</v>
      </c>
    </row>
    <row r="108" spans="1:7" s="27" customFormat="1" ht="25.5" customHeight="1" outlineLevel="3">
      <c r="A108" s="32" t="s">
        <v>46</v>
      </c>
      <c r="B108" s="32" t="s">
        <v>47</v>
      </c>
      <c r="C108" s="35" t="s">
        <v>182</v>
      </c>
      <c r="D108" s="33"/>
      <c r="E108" s="33">
        <v>2602</v>
      </c>
      <c r="F108" s="33"/>
      <c r="G108" s="36">
        <f>F108/E108</f>
        <v>0</v>
      </c>
    </row>
    <row r="109" spans="1:7" s="27" customFormat="1" ht="25.5" customHeight="1" outlineLevel="3">
      <c r="A109" s="32" t="s">
        <v>46</v>
      </c>
      <c r="B109" s="32" t="s">
        <v>47</v>
      </c>
      <c r="C109" s="35" t="s">
        <v>181</v>
      </c>
      <c r="D109" s="33"/>
      <c r="E109" s="33">
        <v>7538</v>
      </c>
      <c r="F109" s="33">
        <v>47343</v>
      </c>
      <c r="G109" s="36"/>
    </row>
    <row r="110" spans="1:9" s="27" customFormat="1" ht="25.5" outlineLevel="3">
      <c r="A110" s="32" t="s">
        <v>46</v>
      </c>
      <c r="B110" s="32" t="s">
        <v>47</v>
      </c>
      <c r="C110" s="35" t="s">
        <v>247</v>
      </c>
      <c r="D110" s="33"/>
      <c r="E110" s="33"/>
      <c r="F110" s="33">
        <v>4567</v>
      </c>
      <c r="G110" s="36"/>
      <c r="H110" s="70"/>
      <c r="I110" s="70"/>
    </row>
    <row r="111" spans="1:7" s="50" customFormat="1" ht="12.75" outlineLevel="2">
      <c r="A111" s="21"/>
      <c r="B111" s="21" t="s">
        <v>120</v>
      </c>
      <c r="C111" s="22"/>
      <c r="D111" s="23">
        <f>SUBTOTAL(9,D112:D116)</f>
        <v>1854799</v>
      </c>
      <c r="E111" s="23">
        <f>SUBTOTAL(9,E112:E116)</f>
        <v>2251657</v>
      </c>
      <c r="F111" s="23">
        <f>SUBTOTAL(9,F112:F116)</f>
        <v>2262714</v>
      </c>
      <c r="G111" s="24">
        <f t="shared" si="1"/>
        <v>1.004910605833837</v>
      </c>
    </row>
    <row r="112" spans="1:7" s="27" customFormat="1" ht="12.75" outlineLevel="3">
      <c r="A112" s="37" t="s">
        <v>46</v>
      </c>
      <c r="B112" s="37" t="s">
        <v>48</v>
      </c>
      <c r="C112" s="43" t="s">
        <v>165</v>
      </c>
      <c r="D112" s="39">
        <v>24720</v>
      </c>
      <c r="E112" s="39">
        <v>24720</v>
      </c>
      <c r="F112" s="39">
        <v>20688</v>
      </c>
      <c r="G112" s="40">
        <f t="shared" si="1"/>
        <v>0.8368932038834952</v>
      </c>
    </row>
    <row r="113" spans="1:7" s="27" customFormat="1" ht="12.75" outlineLevel="3">
      <c r="A113" s="32" t="s">
        <v>46</v>
      </c>
      <c r="B113" s="32" t="s">
        <v>48</v>
      </c>
      <c r="C113" s="35" t="s">
        <v>183</v>
      </c>
      <c r="D113" s="33">
        <v>781356</v>
      </c>
      <c r="E113" s="33">
        <v>968356</v>
      </c>
      <c r="F113" s="33">
        <v>950893</v>
      </c>
      <c r="G113" s="36">
        <f t="shared" si="1"/>
        <v>0.981966342956516</v>
      </c>
    </row>
    <row r="114" spans="1:7" s="27" customFormat="1" ht="12.75" outlineLevel="3">
      <c r="A114" s="32" t="s">
        <v>46</v>
      </c>
      <c r="B114" s="32" t="s">
        <v>48</v>
      </c>
      <c r="C114" s="35" t="s">
        <v>19</v>
      </c>
      <c r="D114" s="33"/>
      <c r="E114" s="33">
        <v>0</v>
      </c>
      <c r="F114" s="33">
        <v>83</v>
      </c>
      <c r="G114" s="36"/>
    </row>
    <row r="115" spans="1:7" s="27" customFormat="1" ht="12.75" outlineLevel="3">
      <c r="A115" s="32" t="s">
        <v>46</v>
      </c>
      <c r="B115" s="32" t="s">
        <v>48</v>
      </c>
      <c r="C115" s="35" t="s">
        <v>20</v>
      </c>
      <c r="D115" s="33"/>
      <c r="E115" s="33">
        <v>0</v>
      </c>
      <c r="F115" s="33">
        <v>500</v>
      </c>
      <c r="G115" s="36"/>
    </row>
    <row r="116" spans="1:7" s="27" customFormat="1" ht="12.75" outlineLevel="3">
      <c r="A116" s="32" t="s">
        <v>46</v>
      </c>
      <c r="B116" s="32" t="s">
        <v>48</v>
      </c>
      <c r="C116" s="35" t="s">
        <v>184</v>
      </c>
      <c r="D116" s="33">
        <v>1048723</v>
      </c>
      <c r="E116" s="33">
        <v>1258581</v>
      </c>
      <c r="F116" s="33">
        <v>1290550</v>
      </c>
      <c r="G116" s="36">
        <f t="shared" si="1"/>
        <v>1.025400828393246</v>
      </c>
    </row>
    <row r="117" spans="1:7" s="50" customFormat="1" ht="12.75" outlineLevel="2">
      <c r="A117" s="21"/>
      <c r="B117" s="21" t="s">
        <v>119</v>
      </c>
      <c r="C117" s="22"/>
      <c r="D117" s="23">
        <f>SUBTOTAL(9,D118:D121)</f>
        <v>132000</v>
      </c>
      <c r="E117" s="23">
        <f>SUBTOTAL(9,E118:E121)</f>
        <v>157300</v>
      </c>
      <c r="F117" s="23">
        <f>SUBTOTAL(9,F118:F121)</f>
        <v>162070</v>
      </c>
      <c r="G117" s="24">
        <f t="shared" si="1"/>
        <v>1.0303242212333121</v>
      </c>
    </row>
    <row r="118" spans="1:7" s="27" customFormat="1" ht="12.75" outlineLevel="3">
      <c r="A118" s="37" t="s">
        <v>46</v>
      </c>
      <c r="B118" s="37" t="s">
        <v>49</v>
      </c>
      <c r="C118" s="43" t="s">
        <v>165</v>
      </c>
      <c r="D118" s="39">
        <v>45000</v>
      </c>
      <c r="E118" s="39">
        <v>47800</v>
      </c>
      <c r="F118" s="39">
        <v>48505</v>
      </c>
      <c r="G118" s="40">
        <f t="shared" si="1"/>
        <v>1.0147489539748955</v>
      </c>
    </row>
    <row r="119" spans="1:7" s="27" customFormat="1" ht="12.75" outlineLevel="3">
      <c r="A119" s="32" t="s">
        <v>46</v>
      </c>
      <c r="B119" s="32" t="s">
        <v>49</v>
      </c>
      <c r="C119" s="35" t="s">
        <v>185</v>
      </c>
      <c r="D119" s="33">
        <v>42000</v>
      </c>
      <c r="E119" s="33">
        <v>55000</v>
      </c>
      <c r="F119" s="33">
        <v>53742</v>
      </c>
      <c r="G119" s="36">
        <f t="shared" si="1"/>
        <v>0.9771272727272727</v>
      </c>
    </row>
    <row r="120" spans="1:7" s="27" customFormat="1" ht="12.75" outlineLevel="3">
      <c r="A120" s="32" t="s">
        <v>46</v>
      </c>
      <c r="B120" s="32" t="s">
        <v>49</v>
      </c>
      <c r="C120" s="35" t="s">
        <v>20</v>
      </c>
      <c r="D120" s="33"/>
      <c r="E120" s="33">
        <v>500</v>
      </c>
      <c r="F120" s="33">
        <v>500</v>
      </c>
      <c r="G120" s="36">
        <f t="shared" si="1"/>
        <v>1</v>
      </c>
    </row>
    <row r="121" spans="1:7" s="27" customFormat="1" ht="12.75" outlineLevel="3">
      <c r="A121" s="32" t="s">
        <v>46</v>
      </c>
      <c r="B121" s="32" t="s">
        <v>49</v>
      </c>
      <c r="C121" s="35" t="s">
        <v>186</v>
      </c>
      <c r="D121" s="33">
        <v>45000</v>
      </c>
      <c r="E121" s="33">
        <v>54000</v>
      </c>
      <c r="F121" s="33">
        <v>59323</v>
      </c>
      <c r="G121" s="36">
        <f t="shared" si="1"/>
        <v>1.0985740740740741</v>
      </c>
    </row>
    <row r="122" spans="1:7" s="50" customFormat="1" ht="12.75" outlineLevel="2">
      <c r="A122" s="21"/>
      <c r="B122" s="21" t="s">
        <v>118</v>
      </c>
      <c r="C122" s="22"/>
      <c r="D122" s="23">
        <f>SUBTOTAL(9,D123:D130)</f>
        <v>33610</v>
      </c>
      <c r="E122" s="23">
        <f>SUBTOTAL(9,E123:E130)</f>
        <v>81534</v>
      </c>
      <c r="F122" s="23">
        <f>SUBTOTAL(9,F123:F130)</f>
        <v>82953</v>
      </c>
      <c r="G122" s="24">
        <f t="shared" si="1"/>
        <v>1.0174037824711164</v>
      </c>
    </row>
    <row r="123" spans="1:7" s="27" customFormat="1" ht="25.5" outlineLevel="3">
      <c r="A123" s="37" t="s">
        <v>46</v>
      </c>
      <c r="B123" s="37" t="s">
        <v>50</v>
      </c>
      <c r="C123" s="43" t="s">
        <v>0</v>
      </c>
      <c r="D123" s="39"/>
      <c r="E123" s="39">
        <v>0</v>
      </c>
      <c r="F123" s="39">
        <v>4363</v>
      </c>
      <c r="G123" s="40"/>
    </row>
    <row r="124" spans="1:7" s="27" customFormat="1" ht="12.75" outlineLevel="3">
      <c r="A124" s="32" t="s">
        <v>46</v>
      </c>
      <c r="B124" s="32" t="s">
        <v>50</v>
      </c>
      <c r="C124" s="35" t="s">
        <v>1</v>
      </c>
      <c r="D124" s="33"/>
      <c r="E124" s="33">
        <v>0</v>
      </c>
      <c r="F124" s="33">
        <v>68</v>
      </c>
      <c r="G124" s="36"/>
    </row>
    <row r="125" spans="1:7" s="27" customFormat="1" ht="12.75" outlineLevel="3">
      <c r="A125" s="32" t="s">
        <v>46</v>
      </c>
      <c r="B125" s="32" t="s">
        <v>50</v>
      </c>
      <c r="C125" s="35" t="s">
        <v>165</v>
      </c>
      <c r="D125" s="33">
        <v>19610</v>
      </c>
      <c r="E125" s="33">
        <v>29605</v>
      </c>
      <c r="F125" s="33">
        <v>33202</v>
      </c>
      <c r="G125" s="36">
        <f t="shared" si="1"/>
        <v>1.1214997466644148</v>
      </c>
    </row>
    <row r="126" spans="1:7" s="27" customFormat="1" ht="12.75" outlineLevel="3">
      <c r="A126" s="32" t="s">
        <v>46</v>
      </c>
      <c r="B126" s="32" t="s">
        <v>50</v>
      </c>
      <c r="C126" s="35" t="s">
        <v>151</v>
      </c>
      <c r="D126" s="33"/>
      <c r="E126" s="33">
        <v>950</v>
      </c>
      <c r="F126" s="33">
        <v>950</v>
      </c>
      <c r="G126" s="36">
        <f t="shared" si="1"/>
        <v>1</v>
      </c>
    </row>
    <row r="127" spans="1:7" s="27" customFormat="1" ht="12.75" outlineLevel="3">
      <c r="A127" s="32" t="s">
        <v>46</v>
      </c>
      <c r="B127" s="32" t="s">
        <v>50</v>
      </c>
      <c r="C127" s="35" t="s">
        <v>178</v>
      </c>
      <c r="D127" s="33">
        <v>14000</v>
      </c>
      <c r="E127" s="33">
        <v>33420</v>
      </c>
      <c r="F127" s="33">
        <v>32959</v>
      </c>
      <c r="G127" s="36">
        <f t="shared" si="1"/>
        <v>0.9862058647516457</v>
      </c>
    </row>
    <row r="128" spans="1:7" s="27" customFormat="1" ht="25.5" customHeight="1" outlineLevel="3">
      <c r="A128" s="32" t="s">
        <v>46</v>
      </c>
      <c r="B128" s="32" t="s">
        <v>50</v>
      </c>
      <c r="C128" s="35" t="s">
        <v>187</v>
      </c>
      <c r="D128" s="33"/>
      <c r="E128" s="33">
        <v>4815</v>
      </c>
      <c r="F128" s="33">
        <v>4815</v>
      </c>
      <c r="G128" s="36">
        <f t="shared" si="1"/>
        <v>1</v>
      </c>
    </row>
    <row r="129" spans="1:7" s="27" customFormat="1" ht="25.5" outlineLevel="3">
      <c r="A129" s="32" t="s">
        <v>46</v>
      </c>
      <c r="B129" s="32" t="s">
        <v>50</v>
      </c>
      <c r="C129" s="35" t="s">
        <v>188</v>
      </c>
      <c r="D129" s="33"/>
      <c r="E129" s="33">
        <v>4815</v>
      </c>
      <c r="F129" s="33">
        <v>0</v>
      </c>
      <c r="G129" s="36">
        <f t="shared" si="1"/>
        <v>0</v>
      </c>
    </row>
    <row r="130" spans="1:7" s="27" customFormat="1" ht="25.5" outlineLevel="3">
      <c r="A130" s="32" t="s">
        <v>46</v>
      </c>
      <c r="B130" s="32" t="s">
        <v>50</v>
      </c>
      <c r="C130" s="35" t="s">
        <v>189</v>
      </c>
      <c r="D130" s="33"/>
      <c r="E130" s="33">
        <v>7929</v>
      </c>
      <c r="F130" s="33">
        <v>6596</v>
      </c>
      <c r="G130" s="36">
        <f t="shared" si="1"/>
        <v>0.8318829612813722</v>
      </c>
    </row>
    <row r="131" spans="1:7" s="50" customFormat="1" ht="12.75" outlineLevel="2">
      <c r="A131" s="21"/>
      <c r="B131" s="21" t="s">
        <v>117</v>
      </c>
      <c r="C131" s="22"/>
      <c r="D131" s="23">
        <f>SUBTOTAL(9,D132:D132)</f>
        <v>16800</v>
      </c>
      <c r="E131" s="23">
        <f>SUBTOTAL(9,E132:E132)</f>
        <v>16800</v>
      </c>
      <c r="F131" s="23">
        <f>SUBTOTAL(9,F132:F132)</f>
        <v>16588</v>
      </c>
      <c r="G131" s="24">
        <f t="shared" si="1"/>
        <v>0.9873809523809524</v>
      </c>
    </row>
    <row r="132" spans="1:7" s="27" customFormat="1" ht="12.75" outlineLevel="3">
      <c r="A132" s="37" t="s">
        <v>46</v>
      </c>
      <c r="B132" s="37" t="s">
        <v>51</v>
      </c>
      <c r="C132" s="43" t="s">
        <v>190</v>
      </c>
      <c r="D132" s="39">
        <v>16800</v>
      </c>
      <c r="E132" s="39">
        <v>16800</v>
      </c>
      <c r="F132" s="39">
        <v>16588</v>
      </c>
      <c r="G132" s="40">
        <f t="shared" si="1"/>
        <v>0.9873809523809524</v>
      </c>
    </row>
    <row r="133" spans="1:7" s="50" customFormat="1" ht="12.75" outlineLevel="2">
      <c r="A133" s="21"/>
      <c r="B133" s="21" t="s">
        <v>116</v>
      </c>
      <c r="C133" s="22"/>
      <c r="D133" s="23">
        <f>SUBTOTAL(9,D134:D140)</f>
        <v>0</v>
      </c>
      <c r="E133" s="23">
        <f>SUBTOTAL(9,E134:E140)</f>
        <v>460560</v>
      </c>
      <c r="F133" s="23">
        <f>SUBTOTAL(9,F134:F140)</f>
        <v>404951</v>
      </c>
      <c r="G133" s="24">
        <f t="shared" si="1"/>
        <v>0.879257859996526</v>
      </c>
    </row>
    <row r="134" spans="1:7" s="27" customFormat="1" ht="12.75" outlineLevel="3">
      <c r="A134" s="37" t="s">
        <v>46</v>
      </c>
      <c r="B134" s="37" t="s">
        <v>52</v>
      </c>
      <c r="C134" s="43" t="s">
        <v>149</v>
      </c>
      <c r="D134" s="39"/>
      <c r="E134" s="39">
        <v>0</v>
      </c>
      <c r="F134" s="39">
        <v>636</v>
      </c>
      <c r="G134" s="40"/>
    </row>
    <row r="135" spans="1:7" s="27" customFormat="1" ht="12.75" outlineLevel="3">
      <c r="A135" s="32" t="s">
        <v>46</v>
      </c>
      <c r="B135" s="32" t="s">
        <v>52</v>
      </c>
      <c r="C135" s="35" t="s">
        <v>1</v>
      </c>
      <c r="D135" s="33"/>
      <c r="E135" s="33">
        <v>0</v>
      </c>
      <c r="F135" s="33">
        <v>26</v>
      </c>
      <c r="G135" s="36"/>
    </row>
    <row r="136" spans="1:7" s="27" customFormat="1" ht="38.25" outlineLevel="3">
      <c r="A136" s="32" t="s">
        <v>46</v>
      </c>
      <c r="B136" s="32" t="s">
        <v>52</v>
      </c>
      <c r="C136" s="35" t="s">
        <v>191</v>
      </c>
      <c r="D136" s="33"/>
      <c r="E136" s="33">
        <v>334079</v>
      </c>
      <c r="F136" s="33">
        <v>334079</v>
      </c>
      <c r="G136" s="36">
        <f aca="true" t="shared" si="2" ref="G136:G203">F136/E136</f>
        <v>1</v>
      </c>
    </row>
    <row r="137" spans="1:7" s="27" customFormat="1" ht="25.5" outlineLevel="3">
      <c r="A137" s="32" t="s">
        <v>46</v>
      </c>
      <c r="B137" s="32" t="s">
        <v>52</v>
      </c>
      <c r="C137" s="35" t="s">
        <v>192</v>
      </c>
      <c r="D137" s="33"/>
      <c r="E137" s="33">
        <v>50000</v>
      </c>
      <c r="F137" s="33">
        <v>50000</v>
      </c>
      <c r="G137" s="36">
        <f>F137/E137</f>
        <v>1</v>
      </c>
    </row>
    <row r="138" spans="1:7" s="27" customFormat="1" ht="25.5" outlineLevel="3">
      <c r="A138" s="32" t="s">
        <v>46</v>
      </c>
      <c r="B138" s="32" t="s">
        <v>52</v>
      </c>
      <c r="C138" s="35" t="s">
        <v>193</v>
      </c>
      <c r="D138" s="33"/>
      <c r="E138" s="33">
        <v>49093</v>
      </c>
      <c r="F138" s="29">
        <v>0</v>
      </c>
      <c r="G138" s="36">
        <f>F138/E138</f>
        <v>0</v>
      </c>
    </row>
    <row r="139" spans="1:7" s="27" customFormat="1" ht="25.5" outlineLevel="3">
      <c r="A139" s="32" t="s">
        <v>46</v>
      </c>
      <c r="B139" s="32" t="s">
        <v>52</v>
      </c>
      <c r="C139" s="35" t="s">
        <v>194</v>
      </c>
      <c r="D139" s="33"/>
      <c r="E139" s="33">
        <v>17323</v>
      </c>
      <c r="F139" s="33">
        <v>18905</v>
      </c>
      <c r="G139" s="36">
        <f>F139/E139</f>
        <v>1.091323673728569</v>
      </c>
    </row>
    <row r="140" spans="1:7" s="27" customFormat="1" ht="25.5" outlineLevel="3">
      <c r="A140" s="32" t="s">
        <v>46</v>
      </c>
      <c r="B140" s="32" t="s">
        <v>52</v>
      </c>
      <c r="C140" s="35" t="s">
        <v>195</v>
      </c>
      <c r="D140" s="33"/>
      <c r="E140" s="33">
        <v>10065</v>
      </c>
      <c r="F140" s="33">
        <v>1305</v>
      </c>
      <c r="G140" s="36">
        <f>F140/E140</f>
        <v>0.12965722801788376</v>
      </c>
    </row>
    <row r="141" spans="1:7" s="46" customFormat="1" ht="13.5" outlineLevel="1" thickBot="1">
      <c r="A141" s="12" t="s">
        <v>89</v>
      </c>
      <c r="B141" s="12"/>
      <c r="C141" s="13"/>
      <c r="D141" s="14">
        <f>SUBTOTAL(9,D143:D147)</f>
        <v>0</v>
      </c>
      <c r="E141" s="14">
        <f>SUBTOTAL(9,E143:E147)</f>
        <v>0</v>
      </c>
      <c r="F141" s="14">
        <f>SUBTOTAL(9,F143:F147)</f>
        <v>4436</v>
      </c>
      <c r="G141" s="15"/>
    </row>
    <row r="142" spans="1:7" s="50" customFormat="1" ht="12.75" outlineLevel="2">
      <c r="A142" s="20"/>
      <c r="B142" s="20" t="s">
        <v>115</v>
      </c>
      <c r="C142" s="17"/>
      <c r="D142" s="18">
        <f>SUBTOTAL(9,D143:D145)</f>
        <v>0</v>
      </c>
      <c r="E142" s="18">
        <f>SUBTOTAL(9,E143:E145)</f>
        <v>0</v>
      </c>
      <c r="F142" s="18">
        <f>SUBTOTAL(9,F143:F145)</f>
        <v>161</v>
      </c>
      <c r="G142" s="19"/>
    </row>
    <row r="143" spans="1:7" s="27" customFormat="1" ht="12.75" outlineLevel="3">
      <c r="A143" s="37" t="s">
        <v>53</v>
      </c>
      <c r="B143" s="37" t="s">
        <v>54</v>
      </c>
      <c r="C143" s="43" t="s">
        <v>2</v>
      </c>
      <c r="D143" s="39"/>
      <c r="E143" s="39">
        <v>0</v>
      </c>
      <c r="F143" s="39">
        <v>6</v>
      </c>
      <c r="G143" s="40"/>
    </row>
    <row r="144" spans="1:7" s="27" customFormat="1" ht="12.75" outlineLevel="3">
      <c r="A144" s="32" t="s">
        <v>53</v>
      </c>
      <c r="B144" s="32" t="s">
        <v>54</v>
      </c>
      <c r="C144" s="35" t="s">
        <v>3</v>
      </c>
      <c r="D144" s="33"/>
      <c r="E144" s="33">
        <v>0</v>
      </c>
      <c r="F144" s="33">
        <v>30</v>
      </c>
      <c r="G144" s="36"/>
    </row>
    <row r="145" spans="1:7" s="27" customFormat="1" ht="12.75" outlineLevel="3">
      <c r="A145" s="32" t="s">
        <v>53</v>
      </c>
      <c r="B145" s="32" t="s">
        <v>54</v>
      </c>
      <c r="C145" s="35" t="s">
        <v>196</v>
      </c>
      <c r="D145" s="33"/>
      <c r="E145" s="33">
        <v>0</v>
      </c>
      <c r="F145" s="33">
        <v>125</v>
      </c>
      <c r="G145" s="36"/>
    </row>
    <row r="146" spans="1:7" s="50" customFormat="1" ht="12.75" outlineLevel="2">
      <c r="A146" s="21"/>
      <c r="B146" s="21" t="s">
        <v>114</v>
      </c>
      <c r="C146" s="22"/>
      <c r="D146" s="23">
        <f>SUBTOTAL(9,D147:D147)</f>
        <v>0</v>
      </c>
      <c r="E146" s="23">
        <f>SUBTOTAL(9,E147:E147)</f>
        <v>0</v>
      </c>
      <c r="F146" s="23">
        <f>SUBTOTAL(9,F147:F147)</f>
        <v>4275</v>
      </c>
      <c r="G146" s="24"/>
    </row>
    <row r="147" spans="1:7" s="27" customFormat="1" ht="12.75" outlineLevel="3">
      <c r="A147" s="32" t="s">
        <v>53</v>
      </c>
      <c r="B147" s="32" t="s">
        <v>55</v>
      </c>
      <c r="C147" s="35" t="s">
        <v>196</v>
      </c>
      <c r="D147" s="33"/>
      <c r="E147" s="33">
        <v>0</v>
      </c>
      <c r="F147" s="33">
        <v>4275</v>
      </c>
      <c r="G147" s="36"/>
    </row>
    <row r="148" spans="1:7" s="46" customFormat="1" ht="13.5" outlineLevel="1" thickBot="1">
      <c r="A148" s="12" t="s">
        <v>88</v>
      </c>
      <c r="B148" s="12"/>
      <c r="C148" s="13"/>
      <c r="D148" s="14">
        <f>SUBTOTAL(9,D150:D175)</f>
        <v>1102223</v>
      </c>
      <c r="E148" s="14">
        <f>SUBTOTAL(9,E150:E175)</f>
        <v>1381343</v>
      </c>
      <c r="F148" s="14">
        <f>SUBTOTAL(9,F150:F175)</f>
        <v>1390972</v>
      </c>
      <c r="G148" s="15">
        <f t="shared" si="2"/>
        <v>1.0069707523764915</v>
      </c>
    </row>
    <row r="149" spans="1:7" s="50" customFormat="1" ht="12.75" outlineLevel="2">
      <c r="A149" s="20"/>
      <c r="B149" s="20" t="s">
        <v>113</v>
      </c>
      <c r="C149" s="17"/>
      <c r="D149" s="18">
        <f>SUBTOTAL(9,D150:D151)</f>
        <v>124000</v>
      </c>
      <c r="E149" s="18">
        <f>SUBTOTAL(9,E150:E151)</f>
        <v>124000</v>
      </c>
      <c r="F149" s="18">
        <f>SUBTOTAL(9,F150:F151)</f>
        <v>150729</v>
      </c>
      <c r="G149" s="19">
        <f t="shared" si="2"/>
        <v>1.2155564516129032</v>
      </c>
    </row>
    <row r="150" spans="1:7" s="27" customFormat="1" ht="12.75" outlineLevel="3">
      <c r="A150" s="37" t="s">
        <v>56</v>
      </c>
      <c r="B150" s="37" t="s">
        <v>57</v>
      </c>
      <c r="C150" s="43" t="s">
        <v>197</v>
      </c>
      <c r="D150" s="39">
        <v>124000</v>
      </c>
      <c r="E150" s="39">
        <v>124000</v>
      </c>
      <c r="F150" s="39">
        <v>145555</v>
      </c>
      <c r="G150" s="40">
        <f t="shared" si="2"/>
        <v>1.1738306451612903</v>
      </c>
    </row>
    <row r="151" spans="1:7" s="27" customFormat="1" ht="12.75" outlineLevel="3">
      <c r="A151" s="32" t="s">
        <v>56</v>
      </c>
      <c r="B151" s="32" t="s">
        <v>57</v>
      </c>
      <c r="C151" s="35" t="s">
        <v>198</v>
      </c>
      <c r="D151" s="33"/>
      <c r="E151" s="33">
        <v>0</v>
      </c>
      <c r="F151" s="33">
        <v>5174</v>
      </c>
      <c r="G151" s="36"/>
    </row>
    <row r="152" spans="1:7" s="50" customFormat="1" ht="12.75" outlineLevel="2">
      <c r="A152" s="21"/>
      <c r="B152" s="21" t="s">
        <v>112</v>
      </c>
      <c r="C152" s="22"/>
      <c r="D152" s="23">
        <f>SUBTOTAL(9,D153:D154)</f>
        <v>20000</v>
      </c>
      <c r="E152" s="23">
        <f>SUBTOTAL(9,E153:E154)</f>
        <v>21572</v>
      </c>
      <c r="F152" s="23">
        <f>SUBTOTAL(9,F153:F154)</f>
        <v>21228</v>
      </c>
      <c r="G152" s="24">
        <f t="shared" si="2"/>
        <v>0.9840534025588726</v>
      </c>
    </row>
    <row r="153" spans="1:7" s="27" customFormat="1" ht="12.75" outlineLevel="3">
      <c r="A153" s="37" t="s">
        <v>56</v>
      </c>
      <c r="B153" s="37" t="s">
        <v>58</v>
      </c>
      <c r="C153" s="43" t="s">
        <v>19</v>
      </c>
      <c r="D153" s="39"/>
      <c r="E153" s="39">
        <v>0</v>
      </c>
      <c r="F153" s="39">
        <v>3</v>
      </c>
      <c r="G153" s="40"/>
    </row>
    <row r="154" spans="1:7" s="27" customFormat="1" ht="12.75" outlineLevel="3">
      <c r="A154" s="32" t="s">
        <v>56</v>
      </c>
      <c r="B154" s="32" t="s">
        <v>58</v>
      </c>
      <c r="C154" s="35" t="s">
        <v>199</v>
      </c>
      <c r="D154" s="33">
        <v>20000</v>
      </c>
      <c r="E154" s="33">
        <v>21572</v>
      </c>
      <c r="F154" s="33">
        <v>21225</v>
      </c>
      <c r="G154" s="36">
        <f t="shared" si="2"/>
        <v>0.9839143333951419</v>
      </c>
    </row>
    <row r="155" spans="1:7" s="50" customFormat="1" ht="25.5" customHeight="1" outlineLevel="2">
      <c r="A155" s="21"/>
      <c r="B155" s="78" t="s">
        <v>59</v>
      </c>
      <c r="C155" s="79"/>
      <c r="D155" s="23">
        <f>SUBTOTAL(9,D156:D156)</f>
        <v>0</v>
      </c>
      <c r="E155" s="23">
        <f>SUBTOTAL(9,E156:E156)</f>
        <v>4400</v>
      </c>
      <c r="F155" s="23">
        <f>SUBTOTAL(9,F156:F156)</f>
        <v>8345</v>
      </c>
      <c r="G155" s="24">
        <f t="shared" si="2"/>
        <v>1.896590909090909</v>
      </c>
    </row>
    <row r="156" spans="1:7" s="27" customFormat="1" ht="12.75" outlineLevel="3">
      <c r="A156" s="37" t="s">
        <v>56</v>
      </c>
      <c r="B156" s="37" t="s">
        <v>59</v>
      </c>
      <c r="C156" s="43" t="s">
        <v>3</v>
      </c>
      <c r="D156" s="39"/>
      <c r="E156" s="39">
        <v>4400</v>
      </c>
      <c r="F156" s="39">
        <v>8345</v>
      </c>
      <c r="G156" s="40">
        <f t="shared" si="2"/>
        <v>1.896590909090909</v>
      </c>
    </row>
    <row r="157" spans="1:7" s="50" customFormat="1" ht="26.25" customHeight="1" outlineLevel="2">
      <c r="A157" s="21"/>
      <c r="B157" s="78" t="s">
        <v>111</v>
      </c>
      <c r="C157" s="79"/>
      <c r="D157" s="23">
        <f>SUBTOTAL(9,D158:D159)</f>
        <v>167599</v>
      </c>
      <c r="E157" s="23">
        <f>SUBTOTAL(9,E158:E159)</f>
        <v>203531</v>
      </c>
      <c r="F157" s="23">
        <f>SUBTOTAL(9,F158:F159)</f>
        <v>177643</v>
      </c>
      <c r="G157" s="24">
        <f t="shared" si="2"/>
        <v>0.872805616834782</v>
      </c>
    </row>
    <row r="158" spans="1:7" s="27" customFormat="1" ht="12.75" outlineLevel="3">
      <c r="A158" s="37" t="s">
        <v>56</v>
      </c>
      <c r="B158" s="37" t="s">
        <v>60</v>
      </c>
      <c r="C158" s="43" t="s">
        <v>246</v>
      </c>
      <c r="D158" s="39"/>
      <c r="E158" s="39">
        <v>1600</v>
      </c>
      <c r="F158" s="39">
        <v>5135</v>
      </c>
      <c r="G158" s="40">
        <f t="shared" si="2"/>
        <v>3.209375</v>
      </c>
    </row>
    <row r="159" spans="1:7" s="27" customFormat="1" ht="25.5" customHeight="1" outlineLevel="3">
      <c r="A159" s="32" t="s">
        <v>56</v>
      </c>
      <c r="B159" s="32" t="s">
        <v>60</v>
      </c>
      <c r="C159" s="35" t="s">
        <v>248</v>
      </c>
      <c r="D159" s="33">
        <v>167599</v>
      </c>
      <c r="E159" s="33">
        <v>201931</v>
      </c>
      <c r="F159" s="33">
        <v>172508</v>
      </c>
      <c r="G159" s="36">
        <f t="shared" si="2"/>
        <v>0.8542918125498313</v>
      </c>
    </row>
    <row r="160" spans="1:7" s="50" customFormat="1" ht="12.75" outlineLevel="2">
      <c r="A160" s="21"/>
      <c r="B160" s="21" t="s">
        <v>110</v>
      </c>
      <c r="C160" s="22"/>
      <c r="D160" s="23">
        <f>SUBTOTAL(9,D161:D161)</f>
        <v>0</v>
      </c>
      <c r="E160" s="23">
        <f>SUBTOTAL(9,E161:E161)</f>
        <v>0</v>
      </c>
      <c r="F160" s="23">
        <f>SUBTOTAL(9,F161:F161)</f>
        <v>696</v>
      </c>
      <c r="G160" s="24"/>
    </row>
    <row r="161" spans="1:7" s="27" customFormat="1" ht="12.75" outlineLevel="3">
      <c r="A161" s="37" t="s">
        <v>56</v>
      </c>
      <c r="B161" s="37" t="s">
        <v>61</v>
      </c>
      <c r="C161" s="43" t="s">
        <v>3</v>
      </c>
      <c r="D161" s="39"/>
      <c r="E161" s="39">
        <v>0</v>
      </c>
      <c r="F161" s="39">
        <v>696</v>
      </c>
      <c r="G161" s="40"/>
    </row>
    <row r="162" spans="1:7" s="50" customFormat="1" ht="12.75" outlineLevel="2">
      <c r="A162" s="21"/>
      <c r="B162" s="21" t="s">
        <v>109</v>
      </c>
      <c r="C162" s="22"/>
      <c r="D162" s="23">
        <f>SUBTOTAL(9,D163:D166)</f>
        <v>674736</v>
      </c>
      <c r="E162" s="23">
        <f>SUBTOTAL(9,E163:E166)</f>
        <v>746236</v>
      </c>
      <c r="F162" s="23">
        <f>SUBTOTAL(9,F163:F166)</f>
        <v>743849</v>
      </c>
      <c r="G162" s="24">
        <f t="shared" si="2"/>
        <v>0.9968012800240138</v>
      </c>
    </row>
    <row r="163" spans="1:7" s="27" customFormat="1" ht="12.75" outlineLevel="3">
      <c r="A163" s="37" t="s">
        <v>56</v>
      </c>
      <c r="B163" s="37" t="s">
        <v>62</v>
      </c>
      <c r="C163" s="43" t="s">
        <v>165</v>
      </c>
      <c r="D163" s="39">
        <v>4800</v>
      </c>
      <c r="E163" s="39">
        <v>4800</v>
      </c>
      <c r="F163" s="39">
        <v>4754</v>
      </c>
      <c r="G163" s="40">
        <f t="shared" si="2"/>
        <v>0.9904166666666666</v>
      </c>
    </row>
    <row r="164" spans="1:7" s="27" customFormat="1" ht="12.75" outlineLevel="3">
      <c r="A164" s="32" t="s">
        <v>56</v>
      </c>
      <c r="B164" s="32" t="s">
        <v>62</v>
      </c>
      <c r="C164" s="35" t="s">
        <v>19</v>
      </c>
      <c r="D164" s="33"/>
      <c r="E164" s="33">
        <v>0</v>
      </c>
      <c r="F164" s="33">
        <v>9</v>
      </c>
      <c r="G164" s="36"/>
    </row>
    <row r="165" spans="1:7" s="27" customFormat="1" ht="12.75" outlineLevel="3">
      <c r="A165" s="32" t="s">
        <v>56</v>
      </c>
      <c r="B165" s="32" t="s">
        <v>62</v>
      </c>
      <c r="C165" s="35" t="s">
        <v>3</v>
      </c>
      <c r="D165" s="33"/>
      <c r="E165" s="33">
        <v>0</v>
      </c>
      <c r="F165" s="33">
        <v>150</v>
      </c>
      <c r="G165" s="36"/>
    </row>
    <row r="166" spans="1:7" s="27" customFormat="1" ht="25.5" outlineLevel="3">
      <c r="A166" s="32" t="s">
        <v>56</v>
      </c>
      <c r="B166" s="32" t="s">
        <v>62</v>
      </c>
      <c r="C166" s="35" t="s">
        <v>200</v>
      </c>
      <c r="D166" s="33">
        <v>669936</v>
      </c>
      <c r="E166" s="33">
        <v>741436</v>
      </c>
      <c r="F166" s="33">
        <v>738936</v>
      </c>
      <c r="G166" s="36">
        <f t="shared" si="2"/>
        <v>0.9966281648045144</v>
      </c>
    </row>
    <row r="167" spans="1:7" s="50" customFormat="1" ht="24.75" customHeight="1" outlineLevel="2">
      <c r="A167" s="21"/>
      <c r="B167" s="78" t="s">
        <v>108</v>
      </c>
      <c r="C167" s="79"/>
      <c r="D167" s="23">
        <f>SUBTOTAL(9,D168:D168)</f>
        <v>15000</v>
      </c>
      <c r="E167" s="23">
        <f>SUBTOTAL(9,E168:E168)</f>
        <v>15000</v>
      </c>
      <c r="F167" s="23">
        <f>SUBTOTAL(9,F168:F168)</f>
        <v>15478</v>
      </c>
      <c r="G167" s="24">
        <f t="shared" si="2"/>
        <v>1.0318666666666667</v>
      </c>
    </row>
    <row r="168" spans="1:7" s="27" customFormat="1" ht="12.75" outlineLevel="3">
      <c r="A168" s="37" t="s">
        <v>56</v>
      </c>
      <c r="B168" s="37" t="s">
        <v>63</v>
      </c>
      <c r="C168" s="43" t="s">
        <v>201</v>
      </c>
      <c r="D168" s="39">
        <v>15000</v>
      </c>
      <c r="E168" s="39">
        <v>15000</v>
      </c>
      <c r="F168" s="39">
        <v>15478</v>
      </c>
      <c r="G168" s="40">
        <f t="shared" si="2"/>
        <v>1.0318666666666667</v>
      </c>
    </row>
    <row r="169" spans="1:7" s="50" customFormat="1" ht="12.75" outlineLevel="2">
      <c r="A169" s="21"/>
      <c r="B169" s="21" t="s">
        <v>107</v>
      </c>
      <c r="C169" s="22"/>
      <c r="D169" s="23">
        <f>SUBTOTAL(9,D170:D172)</f>
        <v>50000</v>
      </c>
      <c r="E169" s="23">
        <f>SUBTOTAL(9,E170:E172)</f>
        <v>50000</v>
      </c>
      <c r="F169" s="23">
        <f>SUBTOTAL(9,F170:F172)</f>
        <v>64584</v>
      </c>
      <c r="G169" s="24">
        <f t="shared" si="2"/>
        <v>1.29168</v>
      </c>
    </row>
    <row r="170" spans="1:7" s="27" customFormat="1" ht="12.75" outlineLevel="3">
      <c r="A170" s="37" t="s">
        <v>56</v>
      </c>
      <c r="B170" s="37" t="s">
        <v>64</v>
      </c>
      <c r="C170" s="43" t="s">
        <v>202</v>
      </c>
      <c r="D170" s="39">
        <v>50000</v>
      </c>
      <c r="E170" s="39">
        <v>50000</v>
      </c>
      <c r="F170" s="39">
        <v>63699</v>
      </c>
      <c r="G170" s="40">
        <f t="shared" si="2"/>
        <v>1.27398</v>
      </c>
    </row>
    <row r="171" spans="1:7" s="27" customFormat="1" ht="12.75" outlineLevel="3">
      <c r="A171" s="32" t="s">
        <v>56</v>
      </c>
      <c r="B171" s="32" t="s">
        <v>64</v>
      </c>
      <c r="C171" s="35" t="s">
        <v>3</v>
      </c>
      <c r="D171" s="33"/>
      <c r="E171" s="33">
        <v>0</v>
      </c>
      <c r="F171" s="33">
        <v>613</v>
      </c>
      <c r="G171" s="36"/>
    </row>
    <row r="172" spans="1:7" s="27" customFormat="1" ht="25.5" outlineLevel="3">
      <c r="A172" s="32" t="s">
        <v>56</v>
      </c>
      <c r="B172" s="32" t="s">
        <v>64</v>
      </c>
      <c r="C172" s="35" t="s">
        <v>203</v>
      </c>
      <c r="D172" s="33"/>
      <c r="E172" s="33">
        <v>0</v>
      </c>
      <c r="F172" s="33">
        <v>272</v>
      </c>
      <c r="G172" s="36"/>
    </row>
    <row r="173" spans="1:7" s="50" customFormat="1" ht="12.75" outlineLevel="2">
      <c r="A173" s="21"/>
      <c r="B173" s="21" t="s">
        <v>106</v>
      </c>
      <c r="C173" s="22"/>
      <c r="D173" s="23">
        <f>SUBTOTAL(9,D174:D175)</f>
        <v>50888</v>
      </c>
      <c r="E173" s="23">
        <f>SUBTOTAL(9,E174:E175)</f>
        <v>216604</v>
      </c>
      <c r="F173" s="23">
        <f>SUBTOTAL(9,F174:F175)</f>
        <v>208420</v>
      </c>
      <c r="G173" s="24">
        <f t="shared" si="2"/>
        <v>0.9622167642333475</v>
      </c>
    </row>
    <row r="174" spans="1:7" s="27" customFormat="1" ht="12.75" outlineLevel="3">
      <c r="A174" s="37" t="s">
        <v>56</v>
      </c>
      <c r="B174" s="37" t="s">
        <v>65</v>
      </c>
      <c r="C174" s="43" t="s">
        <v>204</v>
      </c>
      <c r="D174" s="39"/>
      <c r="E174" s="39">
        <v>36604</v>
      </c>
      <c r="F174" s="39">
        <v>28420</v>
      </c>
      <c r="G174" s="40">
        <f t="shared" si="2"/>
        <v>0.7764178778275598</v>
      </c>
    </row>
    <row r="175" spans="1:7" s="27" customFormat="1" ht="25.5" outlineLevel="3">
      <c r="A175" s="32" t="s">
        <v>56</v>
      </c>
      <c r="B175" s="32" t="s">
        <v>65</v>
      </c>
      <c r="C175" s="35" t="s">
        <v>205</v>
      </c>
      <c r="D175" s="33">
        <v>50888</v>
      </c>
      <c r="E175" s="33">
        <v>180000</v>
      </c>
      <c r="F175" s="33">
        <v>180000</v>
      </c>
      <c r="G175" s="36">
        <f t="shared" si="2"/>
        <v>1</v>
      </c>
    </row>
    <row r="176" spans="1:7" s="46" customFormat="1" ht="13.5" outlineLevel="1" thickBot="1">
      <c r="A176" s="12" t="s">
        <v>87</v>
      </c>
      <c r="B176" s="12"/>
      <c r="C176" s="13"/>
      <c r="D176" s="14">
        <f>SUBTOTAL(9,D178:D183)</f>
        <v>1032864</v>
      </c>
      <c r="E176" s="14">
        <f>SUBTOTAL(9,E178:E183)</f>
        <v>1140477</v>
      </c>
      <c r="F176" s="14">
        <f>SUBTOTAL(9,F178:F183)</f>
        <v>1146647</v>
      </c>
      <c r="G176" s="15">
        <f t="shared" si="2"/>
        <v>1.005410017036731</v>
      </c>
    </row>
    <row r="177" spans="1:7" s="50" customFormat="1" ht="12.75" outlineLevel="2">
      <c r="A177" s="20"/>
      <c r="B177" s="20" t="s">
        <v>105</v>
      </c>
      <c r="C177" s="17"/>
      <c r="D177" s="18">
        <f>SUBTOTAL(9,D178:D180)</f>
        <v>90664</v>
      </c>
      <c r="E177" s="18">
        <f>SUBTOTAL(9,E178:E180)</f>
        <v>118977</v>
      </c>
      <c r="F177" s="18">
        <f>SUBTOTAL(9,F178:F180)</f>
        <v>118937</v>
      </c>
      <c r="G177" s="19">
        <f t="shared" si="2"/>
        <v>0.9996638005664961</v>
      </c>
    </row>
    <row r="178" spans="1:7" s="27" customFormat="1" ht="12.75" outlineLevel="3">
      <c r="A178" s="37" t="s">
        <v>66</v>
      </c>
      <c r="B178" s="37" t="s">
        <v>67</v>
      </c>
      <c r="C178" s="43" t="s">
        <v>165</v>
      </c>
      <c r="D178" s="39">
        <v>31164</v>
      </c>
      <c r="E178" s="39">
        <v>38166</v>
      </c>
      <c r="F178" s="39">
        <v>38169</v>
      </c>
      <c r="G178" s="40">
        <f t="shared" si="2"/>
        <v>1.000078603993083</v>
      </c>
    </row>
    <row r="179" spans="1:7" s="27" customFormat="1" ht="12.75" outlineLevel="3">
      <c r="A179" s="32" t="s">
        <v>66</v>
      </c>
      <c r="B179" s="32" t="s">
        <v>67</v>
      </c>
      <c r="C179" s="35" t="s">
        <v>206</v>
      </c>
      <c r="D179" s="33">
        <v>24500</v>
      </c>
      <c r="E179" s="33">
        <v>26700</v>
      </c>
      <c r="F179" s="33">
        <v>26737</v>
      </c>
      <c r="G179" s="36">
        <f t="shared" si="2"/>
        <v>1.0013857677902622</v>
      </c>
    </row>
    <row r="180" spans="1:7" s="27" customFormat="1" ht="12.75" outlineLevel="3">
      <c r="A180" s="32" t="s">
        <v>66</v>
      </c>
      <c r="B180" s="32" t="s">
        <v>67</v>
      </c>
      <c r="C180" s="35" t="s">
        <v>207</v>
      </c>
      <c r="D180" s="33">
        <v>35000</v>
      </c>
      <c r="E180" s="33">
        <v>54111</v>
      </c>
      <c r="F180" s="33">
        <v>54031</v>
      </c>
      <c r="G180" s="36">
        <f t="shared" si="2"/>
        <v>0.9985215575391325</v>
      </c>
    </row>
    <row r="181" spans="1:7" s="50" customFormat="1" ht="12.75" outlineLevel="2">
      <c r="A181" s="21"/>
      <c r="B181" s="21" t="s">
        <v>143</v>
      </c>
      <c r="C181" s="22"/>
      <c r="D181" s="23">
        <f>SUBTOTAL(9,D182:D183)</f>
        <v>942200</v>
      </c>
      <c r="E181" s="23">
        <f>SUBTOTAL(9,E182:E183)</f>
        <v>1021500</v>
      </c>
      <c r="F181" s="23">
        <f>SUBTOTAL(9,F182:F183)</f>
        <v>1027710</v>
      </c>
      <c r="G181" s="24">
        <f t="shared" si="2"/>
        <v>1.006079295154185</v>
      </c>
    </row>
    <row r="182" spans="1:7" s="27" customFormat="1" ht="12.75" outlineLevel="3">
      <c r="A182" s="37" t="s">
        <v>66</v>
      </c>
      <c r="B182" s="37" t="s">
        <v>142</v>
      </c>
      <c r="C182" s="43" t="s">
        <v>208</v>
      </c>
      <c r="D182" s="39"/>
      <c r="E182" s="39">
        <v>14300</v>
      </c>
      <c r="F182" s="39">
        <v>20518</v>
      </c>
      <c r="G182" s="40">
        <f t="shared" si="2"/>
        <v>1.4348251748251748</v>
      </c>
    </row>
    <row r="183" spans="1:7" s="27" customFormat="1" ht="25.5" outlineLevel="3">
      <c r="A183" s="32" t="s">
        <v>66</v>
      </c>
      <c r="B183" s="32" t="s">
        <v>142</v>
      </c>
      <c r="C183" s="35" t="s">
        <v>209</v>
      </c>
      <c r="D183" s="33">
        <v>942200</v>
      </c>
      <c r="E183" s="33">
        <v>1007200</v>
      </c>
      <c r="F183" s="33">
        <v>1007192</v>
      </c>
      <c r="G183" s="36">
        <f t="shared" si="2"/>
        <v>0.9999920571882447</v>
      </c>
    </row>
    <row r="184" spans="1:7" s="46" customFormat="1" ht="13.5" outlineLevel="1" thickBot="1">
      <c r="A184" s="12" t="s">
        <v>86</v>
      </c>
      <c r="B184" s="12"/>
      <c r="C184" s="13"/>
      <c r="D184" s="14">
        <f>SUBTOTAL(9,D186:D194)</f>
        <v>432000</v>
      </c>
      <c r="E184" s="14">
        <f>SUBTOTAL(9,E186:E194)</f>
        <v>752087</v>
      </c>
      <c r="F184" s="14">
        <f>SUBTOTAL(9,F186:F194)</f>
        <v>725084</v>
      </c>
      <c r="G184" s="15">
        <f t="shared" si="2"/>
        <v>0.9640959091168974</v>
      </c>
    </row>
    <row r="185" spans="1:7" s="50" customFormat="1" ht="25.5" customHeight="1" outlineLevel="2">
      <c r="A185" s="20"/>
      <c r="B185" s="80" t="s">
        <v>104</v>
      </c>
      <c r="C185" s="81"/>
      <c r="D185" s="18">
        <f>SUBTOTAL(9,D186:D188)</f>
        <v>432000</v>
      </c>
      <c r="E185" s="18">
        <f>SUBTOTAL(9,E186:E188)</f>
        <v>355135</v>
      </c>
      <c r="F185" s="18">
        <f>SUBTOTAL(9,F186:F188)</f>
        <v>350185</v>
      </c>
      <c r="G185" s="19">
        <f t="shared" si="2"/>
        <v>0.9860616385318259</v>
      </c>
    </row>
    <row r="186" spans="1:7" s="27" customFormat="1" ht="12.75" outlineLevel="3">
      <c r="A186" s="37" t="s">
        <v>68</v>
      </c>
      <c r="B186" s="37" t="s">
        <v>69</v>
      </c>
      <c r="C186" s="43" t="s">
        <v>210</v>
      </c>
      <c r="D186" s="39">
        <v>432000</v>
      </c>
      <c r="E186" s="39">
        <v>300585</v>
      </c>
      <c r="F186" s="39">
        <v>300560</v>
      </c>
      <c r="G186" s="40">
        <f t="shared" si="2"/>
        <v>0.9999168288504083</v>
      </c>
    </row>
    <row r="187" spans="1:7" s="27" customFormat="1" ht="12.75" outlineLevel="3">
      <c r="A187" s="32" t="s">
        <v>68</v>
      </c>
      <c r="B187" s="32" t="s">
        <v>69</v>
      </c>
      <c r="C187" s="35" t="s">
        <v>19</v>
      </c>
      <c r="D187" s="33"/>
      <c r="E187" s="33">
        <v>0</v>
      </c>
      <c r="F187" s="33">
        <v>25</v>
      </c>
      <c r="G187" s="36"/>
    </row>
    <row r="188" spans="1:7" s="27" customFormat="1" ht="12.75" outlineLevel="3">
      <c r="A188" s="32" t="s">
        <v>68</v>
      </c>
      <c r="B188" s="32" t="s">
        <v>69</v>
      </c>
      <c r="C188" s="35" t="s">
        <v>211</v>
      </c>
      <c r="D188" s="33"/>
      <c r="E188" s="33">
        <v>54550</v>
      </c>
      <c r="F188" s="33">
        <v>49600</v>
      </c>
      <c r="G188" s="36">
        <f t="shared" si="2"/>
        <v>0.9092575618698442</v>
      </c>
    </row>
    <row r="189" spans="1:7" s="50" customFormat="1" ht="12.75" outlineLevel="2">
      <c r="A189" s="21"/>
      <c r="B189" s="21" t="s">
        <v>103</v>
      </c>
      <c r="C189" s="22"/>
      <c r="D189" s="23">
        <f>SUBTOTAL(9,D190:D194)</f>
        <v>0</v>
      </c>
      <c r="E189" s="23">
        <f>SUBTOTAL(9,E190:E194)</f>
        <v>396952</v>
      </c>
      <c r="F189" s="23">
        <f>SUBTOTAL(9,F190:F194)</f>
        <v>374899</v>
      </c>
      <c r="G189" s="24">
        <f t="shared" si="2"/>
        <v>0.9444441645337471</v>
      </c>
    </row>
    <row r="190" spans="1:7" s="27" customFormat="1" ht="12.75" outlineLevel="3">
      <c r="A190" s="37" t="s">
        <v>68</v>
      </c>
      <c r="B190" s="37" t="s">
        <v>70</v>
      </c>
      <c r="C190" s="43" t="s">
        <v>3</v>
      </c>
      <c r="D190" s="39"/>
      <c r="E190" s="39">
        <v>0</v>
      </c>
      <c r="F190" s="39">
        <v>200</v>
      </c>
      <c r="G190" s="40"/>
    </row>
    <row r="191" spans="1:7" s="27" customFormat="1" ht="25.5" outlineLevel="3">
      <c r="A191" s="32" t="s">
        <v>68</v>
      </c>
      <c r="B191" s="32" t="s">
        <v>70</v>
      </c>
      <c r="C191" s="35" t="s">
        <v>212</v>
      </c>
      <c r="D191" s="33">
        <v>0</v>
      </c>
      <c r="E191" s="33">
        <v>187715</v>
      </c>
      <c r="F191" s="33">
        <v>187715</v>
      </c>
      <c r="G191" s="36">
        <f>F191/E191</f>
        <v>1</v>
      </c>
    </row>
    <row r="192" spans="1:7" s="27" customFormat="1" ht="25.5" outlineLevel="3">
      <c r="A192" s="32" t="s">
        <v>68</v>
      </c>
      <c r="B192" s="32" t="s">
        <v>70</v>
      </c>
      <c r="C192" s="35" t="s">
        <v>213</v>
      </c>
      <c r="D192" s="33">
        <v>0</v>
      </c>
      <c r="E192" s="33">
        <v>148740</v>
      </c>
      <c r="F192" s="33">
        <v>148740</v>
      </c>
      <c r="G192" s="36">
        <f>F192/E192</f>
        <v>1</v>
      </c>
    </row>
    <row r="193" spans="1:7" s="27" customFormat="1" ht="25.5" outlineLevel="3">
      <c r="A193" s="32" t="s">
        <v>68</v>
      </c>
      <c r="B193" s="32" t="s">
        <v>70</v>
      </c>
      <c r="C193" s="35" t="s">
        <v>214</v>
      </c>
      <c r="D193" s="33">
        <v>0</v>
      </c>
      <c r="E193" s="33">
        <v>34238</v>
      </c>
      <c r="F193" s="33">
        <v>23412</v>
      </c>
      <c r="G193" s="36">
        <f>F193/E193</f>
        <v>0.6838016239266312</v>
      </c>
    </row>
    <row r="194" spans="1:7" s="27" customFormat="1" ht="25.5" outlineLevel="3">
      <c r="A194" s="32" t="s">
        <v>68</v>
      </c>
      <c r="B194" s="32" t="s">
        <v>70</v>
      </c>
      <c r="C194" s="35" t="s">
        <v>215</v>
      </c>
      <c r="D194" s="33">
        <v>0</v>
      </c>
      <c r="E194" s="33">
        <v>26259</v>
      </c>
      <c r="F194" s="33">
        <v>14832</v>
      </c>
      <c r="G194" s="36">
        <f>F194/E194</f>
        <v>0.5648349137438593</v>
      </c>
    </row>
    <row r="195" spans="1:7" s="46" customFormat="1" ht="13.5" outlineLevel="1" thickBot="1">
      <c r="A195" s="12" t="s">
        <v>85</v>
      </c>
      <c r="B195" s="12"/>
      <c r="C195" s="13"/>
      <c r="D195" s="14">
        <f>SUBTOTAL(9,D197:D217)</f>
        <v>32123144</v>
      </c>
      <c r="E195" s="14">
        <f>SUBTOTAL(9,E197:E217)</f>
        <v>15224780</v>
      </c>
      <c r="F195" s="14">
        <f>SUBTOTAL(9,F197:F217)</f>
        <v>8106446</v>
      </c>
      <c r="G195" s="15">
        <f t="shared" si="2"/>
        <v>0.5324507808979834</v>
      </c>
    </row>
    <row r="196" spans="1:7" s="50" customFormat="1" ht="12.75" outlineLevel="2">
      <c r="A196" s="20"/>
      <c r="B196" s="20" t="s">
        <v>102</v>
      </c>
      <c r="C196" s="17"/>
      <c r="D196" s="18">
        <f>SUBTOTAL(9,D197:D202)</f>
        <v>31045867</v>
      </c>
      <c r="E196" s="18">
        <f>SUBTOTAL(9,E197:E202)</f>
        <v>14129213</v>
      </c>
      <c r="F196" s="18">
        <f>SUBTOTAL(9,F197:F202)</f>
        <v>7010800</v>
      </c>
      <c r="G196" s="19">
        <f t="shared" si="2"/>
        <v>0.4961918261123249</v>
      </c>
    </row>
    <row r="197" spans="1:7" s="27" customFormat="1" ht="12.75" outlineLevel="3">
      <c r="A197" s="32" t="s">
        <v>71</v>
      </c>
      <c r="B197" s="32" t="s">
        <v>72</v>
      </c>
      <c r="C197" s="35" t="s">
        <v>1</v>
      </c>
      <c r="D197" s="33"/>
      <c r="E197" s="33">
        <v>0</v>
      </c>
      <c r="F197" s="33">
        <v>28</v>
      </c>
      <c r="G197" s="36"/>
    </row>
    <row r="198" spans="1:7" s="27" customFormat="1" ht="25.5" outlineLevel="3">
      <c r="A198" s="32" t="s">
        <v>71</v>
      </c>
      <c r="B198" s="32" t="s">
        <v>72</v>
      </c>
      <c r="C198" s="35" t="s">
        <v>217</v>
      </c>
      <c r="D198" s="33"/>
      <c r="E198" s="33">
        <v>0</v>
      </c>
      <c r="F198" s="33">
        <v>171403</v>
      </c>
      <c r="G198" s="36"/>
    </row>
    <row r="199" spans="1:7" s="27" customFormat="1" ht="12.75" outlineLevel="3">
      <c r="A199" s="32" t="s">
        <v>71</v>
      </c>
      <c r="B199" s="32" t="s">
        <v>72</v>
      </c>
      <c r="C199" s="35" t="s">
        <v>2</v>
      </c>
      <c r="D199" s="33"/>
      <c r="E199" s="33">
        <v>0</v>
      </c>
      <c r="F199" s="33">
        <v>5741</v>
      </c>
      <c r="G199" s="36"/>
    </row>
    <row r="200" spans="1:7" s="27" customFormat="1" ht="12.75" outlineLevel="3">
      <c r="A200" s="32" t="s">
        <v>71</v>
      </c>
      <c r="B200" s="32" t="s">
        <v>72</v>
      </c>
      <c r="C200" s="35" t="s">
        <v>232</v>
      </c>
      <c r="D200" s="33"/>
      <c r="E200" s="33">
        <v>0</v>
      </c>
      <c r="F200" s="33">
        <v>181670</v>
      </c>
      <c r="G200" s="36"/>
    </row>
    <row r="201" spans="1:7" s="27" customFormat="1" ht="25.5" outlineLevel="3">
      <c r="A201" s="32" t="s">
        <v>71</v>
      </c>
      <c r="B201" s="32" t="s">
        <v>72</v>
      </c>
      <c r="C201" s="43" t="s">
        <v>216</v>
      </c>
      <c r="D201" s="39">
        <v>6860326</v>
      </c>
      <c r="E201" s="33">
        <v>812238</v>
      </c>
      <c r="F201" s="33">
        <v>789197</v>
      </c>
      <c r="G201" s="36">
        <f t="shared" si="2"/>
        <v>0.971632698790256</v>
      </c>
    </row>
    <row r="202" spans="1:7" ht="25.5" outlineLevel="3">
      <c r="A202" s="54" t="s">
        <v>71</v>
      </c>
      <c r="B202" s="54" t="s">
        <v>72</v>
      </c>
      <c r="C202" s="35" t="s">
        <v>218</v>
      </c>
      <c r="D202" s="56">
        <v>24185541</v>
      </c>
      <c r="E202" s="56">
        <v>13316975</v>
      </c>
      <c r="F202" s="56">
        <v>5862761</v>
      </c>
      <c r="G202" s="36">
        <f t="shared" si="2"/>
        <v>0.4402472032875334</v>
      </c>
    </row>
    <row r="203" spans="1:7" s="69" customFormat="1" ht="12.75" outlineLevel="2">
      <c r="A203" s="21"/>
      <c r="B203" s="21" t="s">
        <v>101</v>
      </c>
      <c r="C203" s="22"/>
      <c r="D203" s="23">
        <f>SUBTOTAL(9,D204:D208)</f>
        <v>1057277</v>
      </c>
      <c r="E203" s="23">
        <f>SUBTOTAL(9,E204:E208)</f>
        <v>1057277</v>
      </c>
      <c r="F203" s="23">
        <f>SUBTOTAL(9,F204:F208)</f>
        <v>1000775</v>
      </c>
      <c r="G203" s="24">
        <f t="shared" si="2"/>
        <v>0.946558943398939</v>
      </c>
    </row>
    <row r="204" spans="1:7" ht="12.75" outlineLevel="3">
      <c r="A204" s="65" t="s">
        <v>71</v>
      </c>
      <c r="B204" s="65" t="s">
        <v>73</v>
      </c>
      <c r="C204" s="35" t="s">
        <v>219</v>
      </c>
      <c r="D204" s="67"/>
      <c r="E204" s="67">
        <v>0</v>
      </c>
      <c r="F204" s="67">
        <v>14208</v>
      </c>
      <c r="G204" s="40"/>
    </row>
    <row r="205" spans="1:7" ht="12.75" outlineLevel="3">
      <c r="A205" s="54" t="s">
        <v>71</v>
      </c>
      <c r="B205" s="54" t="s">
        <v>73</v>
      </c>
      <c r="C205" s="55" t="s">
        <v>220</v>
      </c>
      <c r="D205" s="56">
        <v>346277</v>
      </c>
      <c r="E205" s="56">
        <v>346277</v>
      </c>
      <c r="F205" s="56">
        <v>251671</v>
      </c>
      <c r="G205" s="36">
        <f aca="true" t="shared" si="3" ref="G205:G223">F205/E205</f>
        <v>0.7267909794759687</v>
      </c>
    </row>
    <row r="206" spans="1:7" ht="12.75" outlineLevel="3">
      <c r="A206" s="54" t="s">
        <v>71</v>
      </c>
      <c r="B206" s="54" t="s">
        <v>73</v>
      </c>
      <c r="C206" s="35" t="s">
        <v>221</v>
      </c>
      <c r="D206" s="56">
        <v>665400</v>
      </c>
      <c r="E206" s="56">
        <v>665400</v>
      </c>
      <c r="F206" s="56">
        <v>596925</v>
      </c>
      <c r="G206" s="36">
        <f t="shared" si="3"/>
        <v>0.8970919747520288</v>
      </c>
    </row>
    <row r="207" spans="1:7" ht="12.75" outlineLevel="3">
      <c r="A207" s="54" t="s">
        <v>71</v>
      </c>
      <c r="B207" s="54" t="s">
        <v>73</v>
      </c>
      <c r="C207" s="55" t="s">
        <v>2</v>
      </c>
      <c r="D207" s="56"/>
      <c r="E207" s="56">
        <v>0</v>
      </c>
      <c r="F207" s="56">
        <v>629</v>
      </c>
      <c r="G207" s="36"/>
    </row>
    <row r="208" spans="1:7" ht="12.75" outlineLevel="3">
      <c r="A208" s="54" t="s">
        <v>71</v>
      </c>
      <c r="B208" s="54" t="s">
        <v>73</v>
      </c>
      <c r="C208" s="55" t="s">
        <v>3</v>
      </c>
      <c r="D208" s="56">
        <v>45600</v>
      </c>
      <c r="E208" s="56">
        <v>45600</v>
      </c>
      <c r="F208" s="56">
        <v>137342</v>
      </c>
      <c r="G208" s="36">
        <f t="shared" si="3"/>
        <v>3.0118859649122807</v>
      </c>
    </row>
    <row r="209" spans="1:7" s="69" customFormat="1" ht="12.75" outlineLevel="2">
      <c r="A209" s="21"/>
      <c r="B209" s="21" t="s">
        <v>100</v>
      </c>
      <c r="C209" s="22"/>
      <c r="D209" s="23">
        <f>SUBTOTAL(9,D210:D211)</f>
        <v>10000</v>
      </c>
      <c r="E209" s="23">
        <f>SUBTOTAL(9,E210:E211)</f>
        <v>28000</v>
      </c>
      <c r="F209" s="23">
        <f>SUBTOTAL(9,F210:F211)</f>
        <v>29504</v>
      </c>
      <c r="G209" s="24">
        <f t="shared" si="3"/>
        <v>1.0537142857142856</v>
      </c>
    </row>
    <row r="210" spans="1:7" ht="25.5" outlineLevel="3">
      <c r="A210" s="65" t="s">
        <v>71</v>
      </c>
      <c r="B210" s="65" t="s">
        <v>74</v>
      </c>
      <c r="C210" s="43" t="s">
        <v>222</v>
      </c>
      <c r="D210" s="67">
        <v>2500</v>
      </c>
      <c r="E210" s="67">
        <v>3965</v>
      </c>
      <c r="F210" s="67">
        <v>3888</v>
      </c>
      <c r="G210" s="40">
        <f t="shared" si="3"/>
        <v>0.9805800756620429</v>
      </c>
    </row>
    <row r="211" spans="1:7" ht="12.75" outlineLevel="3">
      <c r="A211" s="54" t="s">
        <v>71</v>
      </c>
      <c r="B211" s="54" t="s">
        <v>74</v>
      </c>
      <c r="C211" s="35" t="s">
        <v>223</v>
      </c>
      <c r="D211" s="56">
        <v>7500</v>
      </c>
      <c r="E211" s="56">
        <v>24035</v>
      </c>
      <c r="F211" s="56">
        <v>25616</v>
      </c>
      <c r="G211" s="36">
        <f t="shared" si="3"/>
        <v>1.065779072186395</v>
      </c>
    </row>
    <row r="212" spans="1:7" s="69" customFormat="1" ht="12.75" outlineLevel="2">
      <c r="A212" s="21"/>
      <c r="B212" s="21" t="s">
        <v>158</v>
      </c>
      <c r="C212" s="22"/>
      <c r="D212" s="23">
        <f>SUBTOTAL(9,D213:D213)</f>
        <v>0</v>
      </c>
      <c r="E212" s="23">
        <f>SUBTOTAL(9,E213:E213)</f>
        <v>0</v>
      </c>
      <c r="F212" s="23">
        <f>SUBTOTAL(9,F213:F213)</f>
        <v>4779</v>
      </c>
      <c r="G212" s="24"/>
    </row>
    <row r="213" spans="1:7" ht="12.75" outlineLevel="3">
      <c r="A213" s="65" t="s">
        <v>71</v>
      </c>
      <c r="B213" s="65" t="s">
        <v>152</v>
      </c>
      <c r="C213" s="66" t="s">
        <v>3</v>
      </c>
      <c r="D213" s="67"/>
      <c r="E213" s="67">
        <v>0</v>
      </c>
      <c r="F213" s="67">
        <v>4779</v>
      </c>
      <c r="G213" s="40"/>
    </row>
    <row r="214" spans="1:7" s="69" customFormat="1" ht="26.25" customHeight="1" outlineLevel="2">
      <c r="A214" s="21"/>
      <c r="B214" s="78" t="s">
        <v>99</v>
      </c>
      <c r="C214" s="79"/>
      <c r="D214" s="23">
        <f>SUBTOTAL(9,D215:D215)</f>
        <v>10000</v>
      </c>
      <c r="E214" s="23">
        <f>SUBTOTAL(9,E215:E215)</f>
        <v>10000</v>
      </c>
      <c r="F214" s="23">
        <f>SUBTOTAL(9,F215:F215)</f>
        <v>45860</v>
      </c>
      <c r="G214" s="24">
        <f t="shared" si="3"/>
        <v>4.586</v>
      </c>
    </row>
    <row r="215" spans="1:7" ht="12.75" outlineLevel="3">
      <c r="A215" s="65" t="s">
        <v>71</v>
      </c>
      <c r="B215" s="65" t="s">
        <v>75</v>
      </c>
      <c r="C215" s="66" t="s">
        <v>21</v>
      </c>
      <c r="D215" s="67">
        <v>10000</v>
      </c>
      <c r="E215" s="67">
        <v>10000</v>
      </c>
      <c r="F215" s="67">
        <v>45860</v>
      </c>
      <c r="G215" s="40">
        <f t="shared" si="3"/>
        <v>4.586</v>
      </c>
    </row>
    <row r="216" spans="1:7" s="69" customFormat="1" ht="12.75" outlineLevel="2">
      <c r="A216" s="21"/>
      <c r="B216" s="21" t="s">
        <v>98</v>
      </c>
      <c r="C216" s="22"/>
      <c r="D216" s="23">
        <f>SUBTOTAL(9,D217:D217)</f>
        <v>0</v>
      </c>
      <c r="E216" s="23">
        <f>SUBTOTAL(9,E217:E217)</f>
        <v>290</v>
      </c>
      <c r="F216" s="23">
        <f>SUBTOTAL(9,F217:F217)</f>
        <v>14728</v>
      </c>
      <c r="G216" s="24"/>
    </row>
    <row r="217" spans="1:7" ht="12.75" outlineLevel="3">
      <c r="A217" s="54" t="s">
        <v>71</v>
      </c>
      <c r="B217" s="54" t="s">
        <v>76</v>
      </c>
      <c r="C217" s="55" t="s">
        <v>3</v>
      </c>
      <c r="D217" s="56"/>
      <c r="E217" s="56">
        <v>290</v>
      </c>
      <c r="F217" s="56">
        <v>14728</v>
      </c>
      <c r="G217" s="36"/>
    </row>
    <row r="218" spans="1:7" s="68" customFormat="1" ht="13.5" outlineLevel="1" thickBot="1">
      <c r="A218" s="12" t="s">
        <v>155</v>
      </c>
      <c r="B218" s="12"/>
      <c r="C218" s="13"/>
      <c r="D218" s="14">
        <f>SUBTOTAL(9,D220:D220)</f>
        <v>0</v>
      </c>
      <c r="E218" s="14">
        <f>SUBTOTAL(9,E220:E220)</f>
        <v>8000</v>
      </c>
      <c r="F218" s="14">
        <f>SUBTOTAL(9,F220:F220)</f>
        <v>8000</v>
      </c>
      <c r="G218" s="15">
        <f t="shared" si="3"/>
        <v>1</v>
      </c>
    </row>
    <row r="219" spans="1:7" s="69" customFormat="1" ht="12.75" outlineLevel="2">
      <c r="A219" s="20"/>
      <c r="B219" s="20" t="s">
        <v>157</v>
      </c>
      <c r="C219" s="17"/>
      <c r="D219" s="18">
        <f>SUBTOTAL(9,D220:D220)</f>
        <v>0</v>
      </c>
      <c r="E219" s="18">
        <f>SUBTOTAL(9,E220:E220)</f>
        <v>8000</v>
      </c>
      <c r="F219" s="18">
        <f>SUBTOTAL(9,F220:F220)</f>
        <v>8000</v>
      </c>
      <c r="G219" s="19">
        <f t="shared" si="3"/>
        <v>1</v>
      </c>
    </row>
    <row r="220" spans="1:7" ht="12.75" outlineLevel="3">
      <c r="A220" s="65" t="s">
        <v>153</v>
      </c>
      <c r="B220" s="65" t="s">
        <v>154</v>
      </c>
      <c r="C220" s="66" t="s">
        <v>20</v>
      </c>
      <c r="D220" s="67"/>
      <c r="E220" s="67">
        <v>8000</v>
      </c>
      <c r="F220" s="67">
        <v>8000</v>
      </c>
      <c r="G220" s="40">
        <f t="shared" si="3"/>
        <v>1</v>
      </c>
    </row>
    <row r="221" spans="1:7" s="68" customFormat="1" ht="13.5" outlineLevel="1" thickBot="1">
      <c r="A221" s="16" t="s">
        <v>84</v>
      </c>
      <c r="B221" s="12"/>
      <c r="C221" s="13"/>
      <c r="D221" s="14">
        <f>SUBTOTAL(9,D223:D223)</f>
        <v>0</v>
      </c>
      <c r="E221" s="14">
        <f>SUBTOTAL(9,E223:E223)</f>
        <v>9417</v>
      </c>
      <c r="F221" s="14">
        <f>SUBTOTAL(9,F223:F223)</f>
        <v>9418</v>
      </c>
      <c r="G221" s="15">
        <f t="shared" si="3"/>
        <v>1.0001061909312945</v>
      </c>
    </row>
    <row r="222" spans="1:7" s="69" customFormat="1" ht="12.75" outlineLevel="2">
      <c r="A222" s="20"/>
      <c r="B222" s="25" t="s">
        <v>97</v>
      </c>
      <c r="C222" s="17"/>
      <c r="D222" s="18">
        <f>SUBTOTAL(9,D223:D223)</f>
        <v>0</v>
      </c>
      <c r="E222" s="18">
        <f>SUBTOTAL(9,E223:E223)</f>
        <v>9417</v>
      </c>
      <c r="F222" s="18">
        <f>SUBTOTAL(9,F223:F223)</f>
        <v>9418</v>
      </c>
      <c r="G222" s="19">
        <f t="shared" si="3"/>
        <v>1.0001061909312945</v>
      </c>
    </row>
    <row r="223" spans="1:7" ht="25.5" outlineLevel="3">
      <c r="A223" s="54" t="s">
        <v>77</v>
      </c>
      <c r="B223" s="54" t="s">
        <v>78</v>
      </c>
      <c r="C223" s="43" t="s">
        <v>224</v>
      </c>
      <c r="D223" s="56"/>
      <c r="E223" s="56">
        <v>9417</v>
      </c>
      <c r="F223" s="56">
        <v>9418</v>
      </c>
      <c r="G223" s="36">
        <f t="shared" si="3"/>
        <v>1.0001061909312945</v>
      </c>
    </row>
    <row r="226" spans="3:6" ht="12.75">
      <c r="C226" s="73"/>
      <c r="D226" s="74" t="s">
        <v>81</v>
      </c>
      <c r="E226" s="74" t="s">
        <v>82</v>
      </c>
      <c r="F226" s="74" t="s">
        <v>233</v>
      </c>
    </row>
    <row r="227" spans="3:6" ht="12.75">
      <c r="C227" s="75" t="s">
        <v>234</v>
      </c>
      <c r="D227" s="76">
        <f>SUM(D62,D70)</f>
        <v>23689000</v>
      </c>
      <c r="E227" s="76">
        <f>SUM(E62,E70)</f>
        <v>26470710</v>
      </c>
      <c r="F227" s="76">
        <f>SUM(F62,F70)</f>
        <v>28997587</v>
      </c>
    </row>
    <row r="228" spans="3:6" ht="12.75">
      <c r="C228" s="75" t="s">
        <v>235</v>
      </c>
      <c r="D228" s="76">
        <f>SUM(D92,D96)</f>
        <v>21899067</v>
      </c>
      <c r="E228" s="76">
        <f>SUM(E92,E96)</f>
        <v>22911643</v>
      </c>
      <c r="F228" s="76">
        <f>SUM(F92,F96)</f>
        <v>22911643</v>
      </c>
    </row>
    <row r="229" spans="3:6" ht="12.75">
      <c r="C229" s="75" t="s">
        <v>236</v>
      </c>
      <c r="D229" s="76">
        <f>SUM(D88)</f>
        <v>26201421</v>
      </c>
      <c r="E229" s="76">
        <f>SUM(E88)</f>
        <v>28758660</v>
      </c>
      <c r="F229" s="76">
        <f>SUM(F88)</f>
        <v>32684717</v>
      </c>
    </row>
    <row r="230" spans="3:6" ht="12.75">
      <c r="C230" s="75" t="s">
        <v>237</v>
      </c>
      <c r="D230" s="76">
        <f>SUM(D16,D42:D45,D46:D47,D53,D107:D110,D129:D130,D138:D140,D202)</f>
        <v>26447505</v>
      </c>
      <c r="E230" s="76">
        <f>SUM(E16,E42:E45,E46:E47,E53,E107:E110,E129:E130,E138:E140,E202)</f>
        <v>13453523</v>
      </c>
      <c r="F230" s="76">
        <f>SUM(F16,F42:F45,F46:F47,F53,F107:F110,F129:F130,F138:F140,F202)</f>
        <v>5986232</v>
      </c>
    </row>
    <row r="231" spans="3:6" ht="12.75">
      <c r="C231" s="75" t="s">
        <v>238</v>
      </c>
      <c r="D231" s="76">
        <f>SUM(D28)</f>
        <v>3184200</v>
      </c>
      <c r="E231" s="76">
        <f>SUM(E28)</f>
        <v>3975790</v>
      </c>
      <c r="F231" s="76">
        <f>SUM(F28)</f>
        <v>7118878</v>
      </c>
    </row>
    <row r="232" spans="3:6" ht="12.75">
      <c r="C232" s="75" t="s">
        <v>239</v>
      </c>
      <c r="D232" s="76">
        <f>SUM(D106,D128,D136,D137,D159,D166,D175,D183,D188,D191:D194)</f>
        <v>1830623</v>
      </c>
      <c r="E232" s="76">
        <f>SUM(E106,E128,E136,E137,E159,E166,E175,E183,E188,E191:E194)</f>
        <v>3100049</v>
      </c>
      <c r="F232" s="76">
        <f>SUM(F106,F128,F136,F137,F159,F166,F175,F183,F188,F191:F194)</f>
        <v>3040915</v>
      </c>
    </row>
    <row r="233" spans="3:6" ht="12.75">
      <c r="C233" s="75" t="s">
        <v>240</v>
      </c>
      <c r="D233" s="74" t="e">
        <f>SUM(D234:D237)</f>
        <v>#REF!</v>
      </c>
      <c r="E233" s="74" t="e">
        <f>SUM(E234:E237)</f>
        <v>#REF!</v>
      </c>
      <c r="F233" s="74" t="e">
        <f>SUM(F234:F237)</f>
        <v>#REF!</v>
      </c>
    </row>
    <row r="234" spans="3:6" ht="12.75">
      <c r="C234" s="75" t="s">
        <v>241</v>
      </c>
      <c r="D234" s="74">
        <v>5002825</v>
      </c>
      <c r="E234" s="74">
        <v>5352730</v>
      </c>
      <c r="F234" s="74">
        <v>7975538</v>
      </c>
    </row>
    <row r="235" spans="3:6" ht="12.75">
      <c r="C235" s="75" t="s">
        <v>242</v>
      </c>
      <c r="D235" s="74" t="e">
        <f>SUM(D40,D201,#REF!)</f>
        <v>#REF!</v>
      </c>
      <c r="E235" s="74" t="e">
        <f>SUM(E40,#REF!,E201)</f>
        <v>#REF!</v>
      </c>
      <c r="F235" s="74" t="e">
        <f>SUM(F40,#REF!,F201)</f>
        <v>#REF!</v>
      </c>
    </row>
    <row r="236" spans="3:6" ht="12.75">
      <c r="C236" s="75" t="s">
        <v>243</v>
      </c>
      <c r="D236" s="74">
        <f>SUM(D205:D206,D208)</f>
        <v>1057277</v>
      </c>
      <c r="E236" s="74">
        <f>SUM(E205:E206,E208)</f>
        <v>1057277</v>
      </c>
      <c r="F236" s="74">
        <f>SUM(F205:F206,F208)</f>
        <v>985938</v>
      </c>
    </row>
    <row r="237" spans="3:6" ht="12.75">
      <c r="C237" s="75" t="s">
        <v>244</v>
      </c>
      <c r="D237" s="74">
        <f>SUM(D102,D105,D113,D116,D119,D121,D127)</f>
        <v>2793611</v>
      </c>
      <c r="E237" s="74">
        <f>SUM(E102,E105,E113,E116,E119,E121,E127)</f>
        <v>3249775</v>
      </c>
      <c r="F237" s="74">
        <f>SUM(F102,F105,F113,F116,F119,F121,F127)</f>
        <v>3288160</v>
      </c>
    </row>
    <row r="238" spans="3:6" ht="12.75">
      <c r="C238" s="77"/>
      <c r="D238" s="76" t="e">
        <f>SUM(D227:D233)</f>
        <v>#REF!</v>
      </c>
      <c r="E238" s="76" t="e">
        <f>SUM(E227:E233)</f>
        <v>#REF!</v>
      </c>
      <c r="F238" s="76" t="e">
        <f>SUM(F227:F233)</f>
        <v>#REF!</v>
      </c>
    </row>
    <row r="239" spans="4:6" ht="12.75">
      <c r="D239" s="5" t="e">
        <f>D7-D238</f>
        <v>#REF!</v>
      </c>
      <c r="E239" s="5" t="e">
        <f>E7-E238</f>
        <v>#REF!</v>
      </c>
      <c r="F239" s="5" t="e">
        <f>F7-F238</f>
        <v>#REF!</v>
      </c>
    </row>
  </sheetData>
  <mergeCells count="11">
    <mergeCell ref="B92:C92"/>
    <mergeCell ref="B157:C157"/>
    <mergeCell ref="B88:C88"/>
    <mergeCell ref="A58:C58"/>
    <mergeCell ref="B62:C62"/>
    <mergeCell ref="B70:C70"/>
    <mergeCell ref="B81:C81"/>
    <mergeCell ref="B214:C214"/>
    <mergeCell ref="B155:C155"/>
    <mergeCell ref="B167:C167"/>
    <mergeCell ref="B185:C185"/>
  </mergeCells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dochodów własnych za 2007r.</oddHeader>
    <oddFooter>&amp;R&amp;P/&amp;N</oddFooter>
  </headerFooter>
  <rowBreaks count="2" manualBreakCount="2">
    <brk id="40" max="6" man="1"/>
    <brk id="16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2008-03-17T06:37:56Z</cp:lastPrinted>
  <dcterms:created xsi:type="dcterms:W3CDTF">2007-02-19T11:32:15Z</dcterms:created>
  <dcterms:modified xsi:type="dcterms:W3CDTF">2008-03-31T08:22:15Z</dcterms:modified>
  <cp:category/>
  <cp:version/>
  <cp:contentType/>
  <cp:contentStatus/>
</cp:coreProperties>
</file>