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2005" sheetId="1" r:id="rId1"/>
  </sheets>
  <definedNames>
    <definedName name="_xlnm.Print_Area" localSheetId="0">'2005'!$A$1:$AU$35</definedName>
    <definedName name="_xlnm.Print_Titles" localSheetId="0">'2005'!$A:$B</definedName>
  </definedNames>
  <calcPr fullCalcOnLoad="1"/>
</workbook>
</file>

<file path=xl/sharedStrings.xml><?xml version="1.0" encoding="utf-8"?>
<sst xmlns="http://schemas.openxmlformats.org/spreadsheetml/2006/main" count="75" uniqueCount="32">
  <si>
    <t>Lp.</t>
  </si>
  <si>
    <t>odsetki</t>
  </si>
  <si>
    <t>razem</t>
  </si>
  <si>
    <t>NFOŚiGW - budowa oczyszczalni ścieków</t>
  </si>
  <si>
    <t>HENKEL POLSKA S.A. - pożyczka</t>
  </si>
  <si>
    <t>BGK - remont mieszkań po powodzi</t>
  </si>
  <si>
    <t>RAZEM</t>
  </si>
  <si>
    <t>rata</t>
  </si>
  <si>
    <t>NFOŚiGW - rozbudowa systemu gospodarki wodno-ściekowej</t>
  </si>
  <si>
    <t>Planowana kwota kredytu</t>
  </si>
  <si>
    <t>Otrzymana kwota kredytu</t>
  </si>
  <si>
    <t xml:space="preserve">Przychody </t>
  </si>
  <si>
    <t>zadłużenie do dochody</t>
  </si>
  <si>
    <t>WFOŚiGW - modern.syst.ogrzew.SP 7</t>
  </si>
  <si>
    <t>Łączna kwota długu na koniec roku budżet.</t>
  </si>
  <si>
    <t>odsetki+raty                   +poręczenia/ dochody</t>
  </si>
  <si>
    <t>Kredyt odnawialny (w rachunku bieżącym)</t>
  </si>
  <si>
    <t>Załącznik Nr 8</t>
  </si>
  <si>
    <t>Suma spłat na dzień 31.12.04</t>
  </si>
  <si>
    <t xml:space="preserve">WFOŚiGW - modernizacja lodowiska </t>
  </si>
  <si>
    <t>planowane dochody na 2005r.</t>
  </si>
  <si>
    <t>Zagospodarowanie terenu ośrodka "Ostróg" *</t>
  </si>
  <si>
    <t>Rewitalizacja Centrum Miasta *</t>
  </si>
  <si>
    <t>wskaźniki **</t>
  </si>
  <si>
    <t>** Wskaźniki zostały obliczone zgodnie ze znowelizowanymi art. 113 i 114 ustawy o finansach publicznych</t>
  </si>
  <si>
    <t xml:space="preserve">    (tj. Dz.U. z 2003r. Nr 15 poz.148 z późn.zm.)</t>
  </si>
  <si>
    <t>ROZCHODY</t>
  </si>
  <si>
    <t>Program kanalizacji sanitarnej Gmin Dorzecza Górnej Odry *</t>
  </si>
  <si>
    <t xml:space="preserve">* Przychody i rozchody związane z realizacją zadań współfinansowanych z Funduszu Spójności i funduszy </t>
  </si>
  <si>
    <t xml:space="preserve">   strukturalnych</t>
  </si>
  <si>
    <t>do URM Nr XXVII/393/2004</t>
  </si>
  <si>
    <t>z dnia 22 grudnia 2004r.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</si>
</sst>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0000000%"/>
    <numFmt numFmtId="166" formatCode="0.000000000000000%"/>
    <numFmt numFmtId="167" formatCode="0.0000000000000000%"/>
    <numFmt numFmtId="168" formatCode="0.00000000000000000%"/>
    <numFmt numFmtId="169" formatCode="0.000000000000000000%"/>
    <numFmt numFmtId="170" formatCode="0.0000000000000000000%"/>
    <numFmt numFmtId="171" formatCode="0.00000000000000000000%"/>
    <numFmt numFmtId="172" formatCode="0.000000000000000000000%"/>
    <numFmt numFmtId="173" formatCode="0.0000000000000000000000%"/>
    <numFmt numFmtId="174" formatCode="0.00000000000000000000000%"/>
    <numFmt numFmtId="175" formatCode="0.000000000000000000000000%"/>
    <numFmt numFmtId="176" formatCode="0.0000000000000000000000000%"/>
    <numFmt numFmtId="177" formatCode="0.00000000000000000000000000%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justify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5" fillId="0" borderId="0" xfId="0" applyNumberFormat="1" applyFont="1" applyFill="1" applyAlignment="1">
      <alignment horizontal="right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3" fontId="2" fillId="0" borderId="0" xfId="19" applyNumberFormat="1" applyFont="1" applyBorder="1" applyAlignment="1">
      <alignment horizontal="center"/>
    </xf>
    <xf numFmtId="3" fontId="0" fillId="0" borderId="0" xfId="19" applyNumberFormat="1" applyBorder="1" applyAlignment="1">
      <alignment horizontal="center"/>
    </xf>
    <xf numFmtId="9" fontId="2" fillId="0" borderId="0" xfId="19" applyFont="1" applyBorder="1" applyAlignment="1">
      <alignment horizontal="center"/>
    </xf>
    <xf numFmtId="0" fontId="3" fillId="0" borderId="5" xfId="0" applyFont="1" applyBorder="1" applyAlignment="1">
      <alignment horizontal="justify"/>
    </xf>
    <xf numFmtId="3" fontId="1" fillId="0" borderId="16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0" fontId="2" fillId="0" borderId="16" xfId="19" applyNumberFormat="1" applyFont="1" applyBorder="1" applyAlignment="1">
      <alignment horizontal="center"/>
    </xf>
    <xf numFmtId="10" fontId="2" fillId="0" borderId="6" xfId="19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2" fillId="0" borderId="0" xfId="19" applyNumberFormat="1" applyFont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3" fontId="2" fillId="0" borderId="16" xfId="19" applyNumberFormat="1" applyFont="1" applyBorder="1" applyAlignment="1">
      <alignment horizontal="center"/>
    </xf>
    <xf numFmtId="3" fontId="0" fillId="0" borderId="6" xfId="19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"/>
  <sheetViews>
    <sheetView tabSelected="1" view="pageBreakPreview" zoomScaleSheetLayoutView="10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8" sqref="F8"/>
    </sheetView>
  </sheetViews>
  <sheetFormatPr defaultColWidth="9.00390625" defaultRowHeight="12.75"/>
  <cols>
    <col min="1" max="1" width="3.00390625" style="44" customWidth="1"/>
    <col min="2" max="2" width="36.875" style="1" customWidth="1"/>
    <col min="3" max="3" width="10.375" style="1" hidden="1" customWidth="1"/>
    <col min="4" max="4" width="10.75390625" style="1" hidden="1" customWidth="1"/>
    <col min="5" max="5" width="11.125" style="1" hidden="1" customWidth="1"/>
    <col min="6" max="6" width="9.875" style="1" customWidth="1"/>
    <col min="7" max="7" width="7.75390625" style="1" customWidth="1"/>
    <col min="8" max="9" width="9.875" style="1" customWidth="1"/>
    <col min="10" max="10" width="8.875" style="1" customWidth="1"/>
    <col min="11" max="12" width="9.875" style="1" customWidth="1"/>
    <col min="13" max="13" width="9.375" style="1" customWidth="1"/>
    <col min="14" max="14" width="9.875" style="46" customWidth="1"/>
    <col min="15" max="15" width="9.875" style="1" customWidth="1"/>
    <col min="16" max="16" width="7.75390625" style="1" customWidth="1"/>
    <col min="17" max="17" width="9.875" style="1" customWidth="1"/>
    <col min="18" max="18" width="8.875" style="1" customWidth="1"/>
    <col min="19" max="19" width="7.75390625" style="1" customWidth="1"/>
    <col min="20" max="21" width="8.875" style="1" customWidth="1"/>
    <col min="22" max="22" width="7.75390625" style="1" customWidth="1"/>
    <col min="23" max="24" width="8.875" style="1" customWidth="1"/>
    <col min="25" max="25" width="7.75390625" style="1" customWidth="1"/>
    <col min="26" max="27" width="8.875" style="1" customWidth="1"/>
    <col min="28" max="28" width="7.75390625" style="1" customWidth="1"/>
    <col min="29" max="30" width="8.875" style="1" customWidth="1"/>
    <col min="31" max="31" width="7.75390625" style="1" customWidth="1"/>
    <col min="32" max="33" width="8.875" style="1" customWidth="1"/>
    <col min="34" max="34" width="7.75390625" style="1" customWidth="1"/>
    <col min="35" max="36" width="8.875" style="1" customWidth="1"/>
    <col min="37" max="37" width="7.75390625" style="1" customWidth="1"/>
    <col min="38" max="39" width="8.875" style="1" customWidth="1"/>
    <col min="40" max="40" width="7.75390625" style="1" customWidth="1"/>
    <col min="41" max="42" width="8.875" style="1" customWidth="1"/>
    <col min="43" max="43" width="7.75390625" style="1" customWidth="1"/>
    <col min="44" max="45" width="8.875" style="1" customWidth="1"/>
    <col min="46" max="46" width="7.75390625" style="1" customWidth="1"/>
    <col min="47" max="47" width="8.875" style="1" customWidth="1"/>
    <col min="48" max="16384" width="9.125" style="1" customWidth="1"/>
  </cols>
  <sheetData>
    <row r="1" spans="1:14" ht="12">
      <c r="A1" s="30"/>
      <c r="N1" s="30"/>
    </row>
    <row r="2" spans="11:14" s="30" customFormat="1" ht="15">
      <c r="K2" s="48"/>
      <c r="N2" s="60" t="s">
        <v>17</v>
      </c>
    </row>
    <row r="3" spans="11:14" s="30" customFormat="1" ht="15">
      <c r="K3" s="49"/>
      <c r="N3" s="36" t="s">
        <v>30</v>
      </c>
    </row>
    <row r="4" spans="11:14" s="30" customFormat="1" ht="15">
      <c r="K4" s="49"/>
      <c r="N4" s="36" t="s">
        <v>31</v>
      </c>
    </row>
    <row r="5" s="30" customFormat="1" ht="15" customHeight="1">
      <c r="N5" s="42"/>
    </row>
    <row r="6" spans="1:47" s="53" customFormat="1" ht="12.75" customHeight="1">
      <c r="A6" s="75" t="s">
        <v>0</v>
      </c>
      <c r="B6" s="104" t="s">
        <v>26</v>
      </c>
      <c r="C6" s="95" t="s">
        <v>9</v>
      </c>
      <c r="D6" s="95" t="s">
        <v>10</v>
      </c>
      <c r="E6" s="95" t="s">
        <v>18</v>
      </c>
      <c r="F6" s="92">
        <v>2005</v>
      </c>
      <c r="G6" s="93"/>
      <c r="H6" s="94"/>
      <c r="I6" s="92">
        <v>2006</v>
      </c>
      <c r="J6" s="93"/>
      <c r="K6" s="93"/>
      <c r="L6" s="92">
        <v>2007</v>
      </c>
      <c r="M6" s="93"/>
      <c r="N6" s="94"/>
      <c r="O6" s="92">
        <v>2008</v>
      </c>
      <c r="P6" s="93"/>
      <c r="Q6" s="94"/>
      <c r="R6" s="92">
        <v>2009</v>
      </c>
      <c r="S6" s="93"/>
      <c r="T6" s="94"/>
      <c r="U6" s="92">
        <v>2010</v>
      </c>
      <c r="V6" s="93"/>
      <c r="W6" s="94"/>
      <c r="X6" s="92">
        <v>2011</v>
      </c>
      <c r="Y6" s="93"/>
      <c r="Z6" s="94"/>
      <c r="AA6" s="92">
        <v>2012</v>
      </c>
      <c r="AB6" s="93"/>
      <c r="AC6" s="94"/>
      <c r="AD6" s="92">
        <v>2013</v>
      </c>
      <c r="AE6" s="93"/>
      <c r="AF6" s="94"/>
      <c r="AG6" s="92">
        <v>2014</v>
      </c>
      <c r="AH6" s="93"/>
      <c r="AI6" s="94"/>
      <c r="AJ6" s="92">
        <v>2015</v>
      </c>
      <c r="AK6" s="93"/>
      <c r="AL6" s="94"/>
      <c r="AM6" s="92">
        <v>2016</v>
      </c>
      <c r="AN6" s="93"/>
      <c r="AO6" s="94"/>
      <c r="AP6" s="92">
        <v>2017</v>
      </c>
      <c r="AQ6" s="93"/>
      <c r="AR6" s="94"/>
      <c r="AS6" s="92">
        <v>2018</v>
      </c>
      <c r="AT6" s="93"/>
      <c r="AU6" s="94"/>
    </row>
    <row r="7" spans="1:47" ht="24" customHeight="1">
      <c r="A7" s="75"/>
      <c r="B7" s="104"/>
      <c r="C7" s="95"/>
      <c r="D7" s="95"/>
      <c r="E7" s="95"/>
      <c r="F7" s="50" t="s">
        <v>7</v>
      </c>
      <c r="G7" s="50" t="s">
        <v>1</v>
      </c>
      <c r="H7" s="51" t="s">
        <v>2</v>
      </c>
      <c r="I7" s="50" t="s">
        <v>7</v>
      </c>
      <c r="J7" s="50" t="s">
        <v>1</v>
      </c>
      <c r="K7" s="51" t="s">
        <v>2</v>
      </c>
      <c r="L7" s="50" t="s">
        <v>7</v>
      </c>
      <c r="M7" s="50" t="s">
        <v>1</v>
      </c>
      <c r="N7" s="51" t="s">
        <v>2</v>
      </c>
      <c r="O7" s="52" t="s">
        <v>7</v>
      </c>
      <c r="P7" s="50" t="s">
        <v>1</v>
      </c>
      <c r="Q7" s="51" t="s">
        <v>2</v>
      </c>
      <c r="R7" s="50" t="s">
        <v>7</v>
      </c>
      <c r="S7" s="50" t="s">
        <v>1</v>
      </c>
      <c r="T7" s="51" t="s">
        <v>2</v>
      </c>
      <c r="U7" s="50" t="s">
        <v>7</v>
      </c>
      <c r="V7" s="50" t="s">
        <v>1</v>
      </c>
      <c r="W7" s="51" t="s">
        <v>2</v>
      </c>
      <c r="X7" s="50" t="s">
        <v>7</v>
      </c>
      <c r="Y7" s="50" t="s">
        <v>1</v>
      </c>
      <c r="Z7" s="51" t="s">
        <v>2</v>
      </c>
      <c r="AA7" s="50" t="s">
        <v>7</v>
      </c>
      <c r="AB7" s="50" t="s">
        <v>1</v>
      </c>
      <c r="AC7" s="51" t="s">
        <v>2</v>
      </c>
      <c r="AD7" s="50" t="s">
        <v>7</v>
      </c>
      <c r="AE7" s="50" t="s">
        <v>1</v>
      </c>
      <c r="AF7" s="51" t="s">
        <v>2</v>
      </c>
      <c r="AG7" s="50" t="s">
        <v>7</v>
      </c>
      <c r="AH7" s="50" t="s">
        <v>1</v>
      </c>
      <c r="AI7" s="51" t="s">
        <v>2</v>
      </c>
      <c r="AJ7" s="50" t="s">
        <v>7</v>
      </c>
      <c r="AK7" s="50" t="s">
        <v>1</v>
      </c>
      <c r="AL7" s="51" t="s">
        <v>2</v>
      </c>
      <c r="AM7" s="50" t="s">
        <v>7</v>
      </c>
      <c r="AN7" s="50" t="s">
        <v>1</v>
      </c>
      <c r="AO7" s="51" t="s">
        <v>2</v>
      </c>
      <c r="AP7" s="50" t="s">
        <v>7</v>
      </c>
      <c r="AQ7" s="50" t="s">
        <v>1</v>
      </c>
      <c r="AR7" s="51" t="s">
        <v>2</v>
      </c>
      <c r="AS7" s="50" t="s">
        <v>7</v>
      </c>
      <c r="AT7" s="50" t="s">
        <v>1</v>
      </c>
      <c r="AU7" s="51" t="s">
        <v>2</v>
      </c>
    </row>
    <row r="8" spans="1:47" ht="12">
      <c r="A8" s="2">
        <v>1</v>
      </c>
      <c r="B8" s="2" t="s">
        <v>3</v>
      </c>
      <c r="C8" s="3">
        <v>16200000</v>
      </c>
      <c r="D8" s="4">
        <v>16200000</v>
      </c>
      <c r="E8" s="4">
        <v>11950000</v>
      </c>
      <c r="F8" s="5">
        <v>1700000</v>
      </c>
      <c r="G8" s="5">
        <v>90000</v>
      </c>
      <c r="H8" s="3">
        <f aca="true" t="shared" si="0" ref="H8:H17">SUM(F8:G8)</f>
        <v>1790000</v>
      </c>
      <c r="I8" s="5">
        <v>1700000</v>
      </c>
      <c r="J8" s="5">
        <v>47000</v>
      </c>
      <c r="K8" s="3">
        <f aca="true" t="shared" si="1" ref="K8:K17">SUM(I8:J8)</f>
        <v>1747000</v>
      </c>
      <c r="L8" s="5">
        <v>850000</v>
      </c>
      <c r="M8" s="5">
        <v>9500</v>
      </c>
      <c r="N8" s="3">
        <f aca="true" t="shared" si="2" ref="N8:N17">SUM(L8:M8)</f>
        <v>859500</v>
      </c>
      <c r="O8" s="20">
        <v>0</v>
      </c>
      <c r="P8" s="5">
        <v>0</v>
      </c>
      <c r="Q8" s="3">
        <f aca="true" t="shared" si="3" ref="Q8:Q17">SUM(O8:P8)</f>
        <v>0</v>
      </c>
      <c r="R8" s="5">
        <v>0</v>
      </c>
      <c r="S8" s="5">
        <v>0</v>
      </c>
      <c r="T8" s="3">
        <f aca="true" t="shared" si="4" ref="T8:T17">SUM(R8:S8)</f>
        <v>0</v>
      </c>
      <c r="U8" s="5">
        <v>0</v>
      </c>
      <c r="V8" s="5">
        <v>0</v>
      </c>
      <c r="W8" s="3">
        <f aca="true" t="shared" si="5" ref="W8:W17">SUM(U8:V8)</f>
        <v>0</v>
      </c>
      <c r="X8" s="5">
        <v>0</v>
      </c>
      <c r="Y8" s="5">
        <v>0</v>
      </c>
      <c r="Z8" s="3">
        <f aca="true" t="shared" si="6" ref="Z8:Z17">SUM(X8:Y8)</f>
        <v>0</v>
      </c>
      <c r="AA8" s="5">
        <v>0</v>
      </c>
      <c r="AB8" s="5">
        <v>0</v>
      </c>
      <c r="AC8" s="3">
        <f aca="true" t="shared" si="7" ref="AC8:AC17">SUM(AA8:AB8)</f>
        <v>0</v>
      </c>
      <c r="AD8" s="5">
        <v>0</v>
      </c>
      <c r="AE8" s="5">
        <v>0</v>
      </c>
      <c r="AF8" s="3">
        <f aca="true" t="shared" si="8" ref="AF8:AF17">SUM(AD8:AE8)</f>
        <v>0</v>
      </c>
      <c r="AG8" s="5">
        <v>0</v>
      </c>
      <c r="AH8" s="5">
        <v>0</v>
      </c>
      <c r="AI8" s="3">
        <f aca="true" t="shared" si="9" ref="AI8:AI17">SUM(AG8:AH8)</f>
        <v>0</v>
      </c>
      <c r="AJ8" s="5">
        <v>0</v>
      </c>
      <c r="AK8" s="5">
        <v>0</v>
      </c>
      <c r="AL8" s="3">
        <f aca="true" t="shared" si="10" ref="AL8:AL17">SUM(AJ8:AK8)</f>
        <v>0</v>
      </c>
      <c r="AM8" s="5">
        <v>0</v>
      </c>
      <c r="AN8" s="5">
        <v>0</v>
      </c>
      <c r="AO8" s="3">
        <f aca="true" t="shared" si="11" ref="AO8:AO17">SUM(AM8:AN8)</f>
        <v>0</v>
      </c>
      <c r="AP8" s="5">
        <v>0</v>
      </c>
      <c r="AQ8" s="5">
        <v>0</v>
      </c>
      <c r="AR8" s="3">
        <f aca="true" t="shared" si="12" ref="AR8:AR17">SUM(AP8:AQ8)</f>
        <v>0</v>
      </c>
      <c r="AS8" s="5">
        <v>0</v>
      </c>
      <c r="AT8" s="5">
        <v>0</v>
      </c>
      <c r="AU8" s="3">
        <f aca="true" t="shared" si="13" ref="AU8:AU17">SUM(AS8:AT8)</f>
        <v>0</v>
      </c>
    </row>
    <row r="9" spans="1:47" ht="12">
      <c r="A9" s="2">
        <v>2</v>
      </c>
      <c r="B9" s="2" t="s">
        <v>4</v>
      </c>
      <c r="C9" s="3">
        <v>1850000</v>
      </c>
      <c r="D9" s="4">
        <v>1850000</v>
      </c>
      <c r="E9" s="4">
        <v>1479000</v>
      </c>
      <c r="F9" s="5">
        <v>185500</v>
      </c>
      <c r="G9" s="5">
        <v>0</v>
      </c>
      <c r="H9" s="3">
        <f t="shared" si="0"/>
        <v>185500</v>
      </c>
      <c r="I9" s="5">
        <v>185500</v>
      </c>
      <c r="J9" s="5">
        <v>0</v>
      </c>
      <c r="K9" s="3">
        <f t="shared" si="1"/>
        <v>185500</v>
      </c>
      <c r="L9" s="5">
        <v>0</v>
      </c>
      <c r="M9" s="5">
        <v>0</v>
      </c>
      <c r="N9" s="3">
        <f t="shared" si="2"/>
        <v>0</v>
      </c>
      <c r="O9" s="20">
        <v>0</v>
      </c>
      <c r="P9" s="5">
        <v>0</v>
      </c>
      <c r="Q9" s="3">
        <f t="shared" si="3"/>
        <v>0</v>
      </c>
      <c r="R9" s="5">
        <v>0</v>
      </c>
      <c r="S9" s="5">
        <v>0</v>
      </c>
      <c r="T9" s="3">
        <f t="shared" si="4"/>
        <v>0</v>
      </c>
      <c r="U9" s="5">
        <v>0</v>
      </c>
      <c r="V9" s="5">
        <v>0</v>
      </c>
      <c r="W9" s="3">
        <f t="shared" si="5"/>
        <v>0</v>
      </c>
      <c r="X9" s="5">
        <v>0</v>
      </c>
      <c r="Y9" s="5">
        <v>0</v>
      </c>
      <c r="Z9" s="3">
        <f t="shared" si="6"/>
        <v>0</v>
      </c>
      <c r="AA9" s="5">
        <v>0</v>
      </c>
      <c r="AB9" s="5">
        <v>0</v>
      </c>
      <c r="AC9" s="3">
        <f t="shared" si="7"/>
        <v>0</v>
      </c>
      <c r="AD9" s="5">
        <v>0</v>
      </c>
      <c r="AE9" s="5">
        <v>0</v>
      </c>
      <c r="AF9" s="3">
        <f t="shared" si="8"/>
        <v>0</v>
      </c>
      <c r="AG9" s="5">
        <v>0</v>
      </c>
      <c r="AH9" s="5">
        <v>0</v>
      </c>
      <c r="AI9" s="3">
        <f t="shared" si="9"/>
        <v>0</v>
      </c>
      <c r="AJ9" s="5">
        <v>0</v>
      </c>
      <c r="AK9" s="5">
        <v>0</v>
      </c>
      <c r="AL9" s="3">
        <f t="shared" si="10"/>
        <v>0</v>
      </c>
      <c r="AM9" s="5">
        <v>0</v>
      </c>
      <c r="AN9" s="5">
        <v>0</v>
      </c>
      <c r="AO9" s="3">
        <f t="shared" si="11"/>
        <v>0</v>
      </c>
      <c r="AP9" s="5">
        <v>0</v>
      </c>
      <c r="AQ9" s="5">
        <v>0</v>
      </c>
      <c r="AR9" s="3">
        <f t="shared" si="12"/>
        <v>0</v>
      </c>
      <c r="AS9" s="5">
        <v>0</v>
      </c>
      <c r="AT9" s="5">
        <v>0</v>
      </c>
      <c r="AU9" s="3">
        <f t="shared" si="13"/>
        <v>0</v>
      </c>
    </row>
    <row r="10" spans="1:47" ht="12">
      <c r="A10" s="2">
        <v>3</v>
      </c>
      <c r="B10" s="2" t="s">
        <v>5</v>
      </c>
      <c r="C10" s="3">
        <v>5169943</v>
      </c>
      <c r="D10" s="4">
        <v>5169943</v>
      </c>
      <c r="E10" s="4">
        <v>3319620</v>
      </c>
      <c r="F10" s="5">
        <v>653040</v>
      </c>
      <c r="G10" s="5">
        <v>31021</v>
      </c>
      <c r="H10" s="3">
        <f t="shared" si="0"/>
        <v>684061</v>
      </c>
      <c r="I10" s="5">
        <v>653040</v>
      </c>
      <c r="J10" s="5">
        <v>17960</v>
      </c>
      <c r="K10" s="3">
        <f t="shared" si="1"/>
        <v>671000</v>
      </c>
      <c r="L10" s="5">
        <v>544243</v>
      </c>
      <c r="M10" s="5">
        <v>4990</v>
      </c>
      <c r="N10" s="3">
        <f t="shared" si="2"/>
        <v>549233</v>
      </c>
      <c r="O10" s="20">
        <v>0</v>
      </c>
      <c r="P10" s="5">
        <v>0</v>
      </c>
      <c r="Q10" s="3">
        <f t="shared" si="3"/>
        <v>0</v>
      </c>
      <c r="R10" s="5">
        <v>0</v>
      </c>
      <c r="S10" s="5">
        <v>0</v>
      </c>
      <c r="T10" s="3">
        <f t="shared" si="4"/>
        <v>0</v>
      </c>
      <c r="U10" s="5">
        <v>0</v>
      </c>
      <c r="V10" s="5">
        <v>0</v>
      </c>
      <c r="W10" s="3">
        <f t="shared" si="5"/>
        <v>0</v>
      </c>
      <c r="X10" s="5">
        <v>0</v>
      </c>
      <c r="Y10" s="5">
        <v>0</v>
      </c>
      <c r="Z10" s="3">
        <f t="shared" si="6"/>
        <v>0</v>
      </c>
      <c r="AA10" s="5">
        <v>0</v>
      </c>
      <c r="AB10" s="5">
        <v>0</v>
      </c>
      <c r="AC10" s="3">
        <f t="shared" si="7"/>
        <v>0</v>
      </c>
      <c r="AD10" s="5">
        <v>0</v>
      </c>
      <c r="AE10" s="5">
        <v>0</v>
      </c>
      <c r="AF10" s="3">
        <f t="shared" si="8"/>
        <v>0</v>
      </c>
      <c r="AG10" s="5">
        <v>0</v>
      </c>
      <c r="AH10" s="5">
        <v>0</v>
      </c>
      <c r="AI10" s="3">
        <f t="shared" si="9"/>
        <v>0</v>
      </c>
      <c r="AJ10" s="5">
        <v>0</v>
      </c>
      <c r="AK10" s="5">
        <v>0</v>
      </c>
      <c r="AL10" s="3">
        <f t="shared" si="10"/>
        <v>0</v>
      </c>
      <c r="AM10" s="5">
        <v>0</v>
      </c>
      <c r="AN10" s="5">
        <v>0</v>
      </c>
      <c r="AO10" s="3">
        <f t="shared" si="11"/>
        <v>0</v>
      </c>
      <c r="AP10" s="5">
        <v>0</v>
      </c>
      <c r="AQ10" s="5">
        <v>0</v>
      </c>
      <c r="AR10" s="3">
        <f t="shared" si="12"/>
        <v>0</v>
      </c>
      <c r="AS10" s="5">
        <v>0</v>
      </c>
      <c r="AT10" s="5">
        <v>0</v>
      </c>
      <c r="AU10" s="3">
        <f t="shared" si="13"/>
        <v>0</v>
      </c>
    </row>
    <row r="11" spans="1:47" ht="12" customHeight="1">
      <c r="A11" s="2">
        <v>4</v>
      </c>
      <c r="B11" s="2" t="s">
        <v>16</v>
      </c>
      <c r="C11" s="3">
        <v>0</v>
      </c>
      <c r="D11" s="4">
        <v>0</v>
      </c>
      <c r="E11" s="4">
        <v>0</v>
      </c>
      <c r="F11" s="5">
        <v>5000000</v>
      </c>
      <c r="G11" s="5">
        <v>50000</v>
      </c>
      <c r="H11" s="3">
        <f t="shared" si="0"/>
        <v>5050000</v>
      </c>
      <c r="I11" s="5">
        <v>5000000</v>
      </c>
      <c r="J11" s="5">
        <v>45000</v>
      </c>
      <c r="K11" s="3">
        <f t="shared" si="1"/>
        <v>5045000</v>
      </c>
      <c r="L11" s="5">
        <v>5000000</v>
      </c>
      <c r="M11" s="5">
        <v>40000</v>
      </c>
      <c r="N11" s="3">
        <f t="shared" si="2"/>
        <v>5040000</v>
      </c>
      <c r="O11" s="20">
        <v>5000000</v>
      </c>
      <c r="P11" s="5">
        <v>40000</v>
      </c>
      <c r="Q11" s="3">
        <f t="shared" si="3"/>
        <v>5040000</v>
      </c>
      <c r="R11" s="5">
        <v>2500000</v>
      </c>
      <c r="S11" s="5">
        <v>40000</v>
      </c>
      <c r="T11" s="3">
        <f t="shared" si="4"/>
        <v>2540000</v>
      </c>
      <c r="U11" s="5">
        <v>2500000</v>
      </c>
      <c r="V11" s="5">
        <v>40000</v>
      </c>
      <c r="W11" s="3">
        <f t="shared" si="5"/>
        <v>2540000</v>
      </c>
      <c r="X11" s="5">
        <v>2500000</v>
      </c>
      <c r="Y11" s="5">
        <v>40000</v>
      </c>
      <c r="Z11" s="3">
        <f t="shared" si="6"/>
        <v>2540000</v>
      </c>
      <c r="AA11" s="5">
        <v>2500000</v>
      </c>
      <c r="AB11" s="5">
        <v>40000</v>
      </c>
      <c r="AC11" s="3">
        <f t="shared" si="7"/>
        <v>2540000</v>
      </c>
      <c r="AD11" s="5">
        <v>2500000</v>
      </c>
      <c r="AE11" s="5">
        <v>40000</v>
      </c>
      <c r="AF11" s="3">
        <f t="shared" si="8"/>
        <v>2540000</v>
      </c>
      <c r="AG11" s="5">
        <v>2500000</v>
      </c>
      <c r="AH11" s="5">
        <v>40000</v>
      </c>
      <c r="AI11" s="3">
        <f t="shared" si="9"/>
        <v>2540000</v>
      </c>
      <c r="AJ11" s="5">
        <v>2500000</v>
      </c>
      <c r="AK11" s="5">
        <v>40000</v>
      </c>
      <c r="AL11" s="3">
        <f t="shared" si="10"/>
        <v>2540000</v>
      </c>
      <c r="AM11" s="5">
        <v>2500000</v>
      </c>
      <c r="AN11" s="5">
        <v>40000</v>
      </c>
      <c r="AO11" s="3">
        <f t="shared" si="11"/>
        <v>2540000</v>
      </c>
      <c r="AP11" s="5">
        <v>2500000</v>
      </c>
      <c r="AQ11" s="5">
        <v>40000</v>
      </c>
      <c r="AR11" s="3">
        <f t="shared" si="12"/>
        <v>2540000</v>
      </c>
      <c r="AS11" s="5">
        <v>2500000</v>
      </c>
      <c r="AT11" s="5">
        <v>40000</v>
      </c>
      <c r="AU11" s="3">
        <f t="shared" si="13"/>
        <v>2540000</v>
      </c>
    </row>
    <row r="12" spans="1:47" s="11" customFormat="1" ht="24.75" customHeight="1">
      <c r="A12" s="6">
        <v>5</v>
      </c>
      <c r="B12" s="7" t="s">
        <v>8</v>
      </c>
      <c r="C12" s="8">
        <v>6079500</v>
      </c>
      <c r="D12" s="9">
        <v>6079500</v>
      </c>
      <c r="E12" s="9">
        <v>0</v>
      </c>
      <c r="F12" s="10">
        <v>1000000</v>
      </c>
      <c r="G12" s="10">
        <v>200000</v>
      </c>
      <c r="H12" s="8">
        <f t="shared" si="0"/>
        <v>1200000</v>
      </c>
      <c r="I12" s="10">
        <v>1700000</v>
      </c>
      <c r="J12" s="10">
        <v>160000</v>
      </c>
      <c r="K12" s="8">
        <f t="shared" si="1"/>
        <v>1860000</v>
      </c>
      <c r="L12" s="10">
        <v>1850000</v>
      </c>
      <c r="M12" s="10">
        <v>95000</v>
      </c>
      <c r="N12" s="8">
        <f t="shared" si="2"/>
        <v>1945000</v>
      </c>
      <c r="O12" s="33">
        <v>1529500</v>
      </c>
      <c r="P12" s="10">
        <v>30000</v>
      </c>
      <c r="Q12" s="8">
        <f t="shared" si="3"/>
        <v>1559500</v>
      </c>
      <c r="R12" s="10">
        <v>0</v>
      </c>
      <c r="S12" s="10">
        <v>0</v>
      </c>
      <c r="T12" s="8">
        <f t="shared" si="4"/>
        <v>0</v>
      </c>
      <c r="U12" s="10">
        <v>0</v>
      </c>
      <c r="V12" s="10">
        <v>0</v>
      </c>
      <c r="W12" s="8">
        <f t="shared" si="5"/>
        <v>0</v>
      </c>
      <c r="X12" s="10">
        <v>0</v>
      </c>
      <c r="Y12" s="10">
        <v>0</v>
      </c>
      <c r="Z12" s="8">
        <f t="shared" si="6"/>
        <v>0</v>
      </c>
      <c r="AA12" s="10">
        <v>0</v>
      </c>
      <c r="AB12" s="10">
        <v>0</v>
      </c>
      <c r="AC12" s="8">
        <f t="shared" si="7"/>
        <v>0</v>
      </c>
      <c r="AD12" s="10">
        <v>0</v>
      </c>
      <c r="AE12" s="10">
        <v>0</v>
      </c>
      <c r="AF12" s="8">
        <f t="shared" si="8"/>
        <v>0</v>
      </c>
      <c r="AG12" s="10">
        <v>0</v>
      </c>
      <c r="AH12" s="10">
        <v>0</v>
      </c>
      <c r="AI12" s="8">
        <f t="shared" si="9"/>
        <v>0</v>
      </c>
      <c r="AJ12" s="10">
        <v>0</v>
      </c>
      <c r="AK12" s="10">
        <v>0</v>
      </c>
      <c r="AL12" s="8">
        <f t="shared" si="10"/>
        <v>0</v>
      </c>
      <c r="AM12" s="10">
        <v>0</v>
      </c>
      <c r="AN12" s="10">
        <v>0</v>
      </c>
      <c r="AO12" s="8">
        <f t="shared" si="11"/>
        <v>0</v>
      </c>
      <c r="AP12" s="10">
        <v>0</v>
      </c>
      <c r="AQ12" s="10">
        <v>0</v>
      </c>
      <c r="AR12" s="8">
        <f t="shared" si="12"/>
        <v>0</v>
      </c>
      <c r="AS12" s="10">
        <v>0</v>
      </c>
      <c r="AT12" s="10">
        <v>0</v>
      </c>
      <c r="AU12" s="8">
        <f t="shared" si="13"/>
        <v>0</v>
      </c>
    </row>
    <row r="13" spans="1:47" s="42" customFormat="1" ht="12">
      <c r="A13" s="2">
        <v>6</v>
      </c>
      <c r="B13" s="2" t="s">
        <v>13</v>
      </c>
      <c r="C13" s="3">
        <v>94000</v>
      </c>
      <c r="D13" s="4">
        <v>94000</v>
      </c>
      <c r="E13" s="4">
        <v>70500</v>
      </c>
      <c r="F13" s="5">
        <v>23500</v>
      </c>
      <c r="G13" s="5">
        <v>110</v>
      </c>
      <c r="H13" s="3">
        <f t="shared" si="0"/>
        <v>23610</v>
      </c>
      <c r="I13" s="5">
        <v>0</v>
      </c>
      <c r="J13" s="5">
        <v>0</v>
      </c>
      <c r="K13" s="3">
        <f t="shared" si="1"/>
        <v>0</v>
      </c>
      <c r="L13" s="5">
        <v>0</v>
      </c>
      <c r="M13" s="5">
        <v>0</v>
      </c>
      <c r="N13" s="3">
        <f t="shared" si="2"/>
        <v>0</v>
      </c>
      <c r="O13" s="20">
        <v>0</v>
      </c>
      <c r="P13" s="5">
        <v>0</v>
      </c>
      <c r="Q13" s="3">
        <f t="shared" si="3"/>
        <v>0</v>
      </c>
      <c r="R13" s="5">
        <v>0</v>
      </c>
      <c r="S13" s="5">
        <v>0</v>
      </c>
      <c r="T13" s="3">
        <f t="shared" si="4"/>
        <v>0</v>
      </c>
      <c r="U13" s="5">
        <v>0</v>
      </c>
      <c r="V13" s="5">
        <v>0</v>
      </c>
      <c r="W13" s="3">
        <f t="shared" si="5"/>
        <v>0</v>
      </c>
      <c r="X13" s="5">
        <v>0</v>
      </c>
      <c r="Y13" s="5">
        <v>0</v>
      </c>
      <c r="Z13" s="3">
        <f t="shared" si="6"/>
        <v>0</v>
      </c>
      <c r="AA13" s="5">
        <v>0</v>
      </c>
      <c r="AB13" s="5">
        <v>0</v>
      </c>
      <c r="AC13" s="3">
        <f t="shared" si="7"/>
        <v>0</v>
      </c>
      <c r="AD13" s="5">
        <v>0</v>
      </c>
      <c r="AE13" s="5">
        <v>0</v>
      </c>
      <c r="AF13" s="3">
        <f t="shared" si="8"/>
        <v>0</v>
      </c>
      <c r="AG13" s="5">
        <v>0</v>
      </c>
      <c r="AH13" s="5">
        <v>0</v>
      </c>
      <c r="AI13" s="3">
        <f t="shared" si="9"/>
        <v>0</v>
      </c>
      <c r="AJ13" s="5">
        <v>0</v>
      </c>
      <c r="AK13" s="5">
        <v>0</v>
      </c>
      <c r="AL13" s="3">
        <f t="shared" si="10"/>
        <v>0</v>
      </c>
      <c r="AM13" s="5">
        <v>0</v>
      </c>
      <c r="AN13" s="5">
        <v>0</v>
      </c>
      <c r="AO13" s="3">
        <f t="shared" si="11"/>
        <v>0</v>
      </c>
      <c r="AP13" s="5">
        <v>0</v>
      </c>
      <c r="AQ13" s="5">
        <v>0</v>
      </c>
      <c r="AR13" s="3">
        <f t="shared" si="12"/>
        <v>0</v>
      </c>
      <c r="AS13" s="5">
        <v>0</v>
      </c>
      <c r="AT13" s="5">
        <v>0</v>
      </c>
      <c r="AU13" s="3">
        <f t="shared" si="13"/>
        <v>0</v>
      </c>
    </row>
    <row r="14" spans="1:47" s="30" customFormat="1" ht="12">
      <c r="A14" s="2">
        <v>7</v>
      </c>
      <c r="B14" s="58" t="s">
        <v>19</v>
      </c>
      <c r="C14" s="3"/>
      <c r="D14" s="4"/>
      <c r="E14" s="4"/>
      <c r="F14" s="5">
        <v>296786</v>
      </c>
      <c r="G14" s="5">
        <v>17000</v>
      </c>
      <c r="H14" s="3">
        <f t="shared" si="0"/>
        <v>313786</v>
      </c>
      <c r="I14" s="20">
        <v>290000</v>
      </c>
      <c r="J14" s="5">
        <v>7500</v>
      </c>
      <c r="K14" s="3">
        <f t="shared" si="1"/>
        <v>297500</v>
      </c>
      <c r="L14" s="5">
        <v>0</v>
      </c>
      <c r="M14" s="5">
        <v>0</v>
      </c>
      <c r="N14" s="3">
        <f t="shared" si="2"/>
        <v>0</v>
      </c>
      <c r="O14" s="20">
        <v>0</v>
      </c>
      <c r="P14" s="5">
        <v>0</v>
      </c>
      <c r="Q14" s="3">
        <f t="shared" si="3"/>
        <v>0</v>
      </c>
      <c r="R14" s="5">
        <v>0</v>
      </c>
      <c r="S14" s="5">
        <v>0</v>
      </c>
      <c r="T14" s="3">
        <f t="shared" si="4"/>
        <v>0</v>
      </c>
      <c r="U14" s="5">
        <v>0</v>
      </c>
      <c r="V14" s="5">
        <v>0</v>
      </c>
      <c r="W14" s="3">
        <f t="shared" si="5"/>
        <v>0</v>
      </c>
      <c r="X14" s="5">
        <v>0</v>
      </c>
      <c r="Y14" s="5">
        <v>0</v>
      </c>
      <c r="Z14" s="3">
        <f t="shared" si="6"/>
        <v>0</v>
      </c>
      <c r="AA14" s="5">
        <v>0</v>
      </c>
      <c r="AB14" s="5">
        <v>0</v>
      </c>
      <c r="AC14" s="3">
        <f t="shared" si="7"/>
        <v>0</v>
      </c>
      <c r="AD14" s="5">
        <v>0</v>
      </c>
      <c r="AE14" s="5">
        <v>0</v>
      </c>
      <c r="AF14" s="3">
        <f t="shared" si="8"/>
        <v>0</v>
      </c>
      <c r="AG14" s="5">
        <v>0</v>
      </c>
      <c r="AH14" s="5">
        <v>0</v>
      </c>
      <c r="AI14" s="3">
        <f t="shared" si="9"/>
        <v>0</v>
      </c>
      <c r="AJ14" s="5">
        <v>0</v>
      </c>
      <c r="AK14" s="5">
        <v>0</v>
      </c>
      <c r="AL14" s="3">
        <f t="shared" si="10"/>
        <v>0</v>
      </c>
      <c r="AM14" s="5">
        <v>0</v>
      </c>
      <c r="AN14" s="5">
        <v>0</v>
      </c>
      <c r="AO14" s="3">
        <f t="shared" si="11"/>
        <v>0</v>
      </c>
      <c r="AP14" s="5">
        <v>0</v>
      </c>
      <c r="AQ14" s="5">
        <v>0</v>
      </c>
      <c r="AR14" s="3">
        <f t="shared" si="12"/>
        <v>0</v>
      </c>
      <c r="AS14" s="5">
        <v>0</v>
      </c>
      <c r="AT14" s="5">
        <v>0</v>
      </c>
      <c r="AU14" s="3">
        <f t="shared" si="13"/>
        <v>0</v>
      </c>
    </row>
    <row r="15" spans="1:47" s="42" customFormat="1" ht="24" customHeight="1">
      <c r="A15" s="32">
        <v>8</v>
      </c>
      <c r="B15" s="73" t="s">
        <v>27</v>
      </c>
      <c r="C15" s="18"/>
      <c r="D15" s="66"/>
      <c r="E15" s="66"/>
      <c r="F15" s="34">
        <v>11692143</v>
      </c>
      <c r="G15" s="34">
        <v>276000</v>
      </c>
      <c r="H15" s="8">
        <f t="shared" si="0"/>
        <v>11968143</v>
      </c>
      <c r="I15" s="35">
        <f>22830841+3622918+3537172</f>
        <v>29990931</v>
      </c>
      <c r="J15" s="34">
        <v>800000</v>
      </c>
      <c r="K15" s="8">
        <f t="shared" si="1"/>
        <v>30790931</v>
      </c>
      <c r="L15" s="34">
        <f>27474568+3537173+4256623</f>
        <v>35268364</v>
      </c>
      <c r="M15" s="34">
        <v>960000</v>
      </c>
      <c r="N15" s="8">
        <f t="shared" si="2"/>
        <v>36228364</v>
      </c>
      <c r="O15" s="35">
        <f>5696121+4256623+882498</f>
        <v>10835242</v>
      </c>
      <c r="P15" s="34">
        <v>200000</v>
      </c>
      <c r="Q15" s="8">
        <f t="shared" si="3"/>
        <v>11035242</v>
      </c>
      <c r="R15" s="34">
        <f>882497+1913561</f>
        <v>2796058</v>
      </c>
      <c r="S15" s="34">
        <v>690000</v>
      </c>
      <c r="T15" s="8">
        <f t="shared" si="4"/>
        <v>3486058</v>
      </c>
      <c r="U15" s="34">
        <v>1920000</v>
      </c>
      <c r="V15" s="34">
        <v>590000</v>
      </c>
      <c r="W15" s="8">
        <f t="shared" si="5"/>
        <v>2510000</v>
      </c>
      <c r="X15" s="34">
        <v>1920000</v>
      </c>
      <c r="Y15" s="34">
        <v>520000</v>
      </c>
      <c r="Z15" s="8">
        <f t="shared" si="6"/>
        <v>2440000</v>
      </c>
      <c r="AA15" s="34">
        <v>1920000</v>
      </c>
      <c r="AB15" s="34">
        <v>455000</v>
      </c>
      <c r="AC15" s="8">
        <f t="shared" si="7"/>
        <v>2375000</v>
      </c>
      <c r="AD15" s="34">
        <v>1920000</v>
      </c>
      <c r="AE15" s="34">
        <v>387000</v>
      </c>
      <c r="AF15" s="8">
        <f t="shared" si="8"/>
        <v>2307000</v>
      </c>
      <c r="AG15" s="34">
        <v>1920000</v>
      </c>
      <c r="AH15" s="34">
        <v>320000</v>
      </c>
      <c r="AI15" s="8">
        <f t="shared" si="9"/>
        <v>2240000</v>
      </c>
      <c r="AJ15" s="34">
        <v>1920000</v>
      </c>
      <c r="AK15" s="34">
        <v>252000</v>
      </c>
      <c r="AL15" s="8">
        <f t="shared" si="10"/>
        <v>2172000</v>
      </c>
      <c r="AM15" s="34">
        <v>1920000</v>
      </c>
      <c r="AN15" s="34">
        <v>185000</v>
      </c>
      <c r="AO15" s="8">
        <f t="shared" si="11"/>
        <v>2105000</v>
      </c>
      <c r="AP15" s="34">
        <v>1920000</v>
      </c>
      <c r="AQ15" s="34">
        <v>118000</v>
      </c>
      <c r="AR15" s="8">
        <f t="shared" si="12"/>
        <v>2038000</v>
      </c>
      <c r="AS15" s="34">
        <v>1920000</v>
      </c>
      <c r="AT15" s="34">
        <v>50000</v>
      </c>
      <c r="AU15" s="8">
        <f t="shared" si="13"/>
        <v>1970000</v>
      </c>
    </row>
    <row r="16" spans="1:47" s="53" customFormat="1" ht="12">
      <c r="A16" s="2">
        <v>9</v>
      </c>
      <c r="B16" s="2" t="s">
        <v>21</v>
      </c>
      <c r="C16" s="3"/>
      <c r="D16" s="4"/>
      <c r="E16" s="4"/>
      <c r="F16" s="5">
        <v>2766500</v>
      </c>
      <c r="G16" s="5">
        <v>45000</v>
      </c>
      <c r="H16" s="3">
        <f t="shared" si="0"/>
        <v>2811500</v>
      </c>
      <c r="I16" s="20">
        <v>2346000</v>
      </c>
      <c r="J16" s="5">
        <v>35000</v>
      </c>
      <c r="K16" s="3">
        <f t="shared" si="1"/>
        <v>2381000</v>
      </c>
      <c r="L16" s="5">
        <v>1786500</v>
      </c>
      <c r="M16" s="5">
        <v>27000</v>
      </c>
      <c r="N16" s="3">
        <f t="shared" si="2"/>
        <v>1813500</v>
      </c>
      <c r="O16" s="20">
        <v>782000</v>
      </c>
      <c r="P16" s="5">
        <v>42000</v>
      </c>
      <c r="Q16" s="3">
        <f t="shared" si="3"/>
        <v>824000</v>
      </c>
      <c r="R16" s="5">
        <v>595500</v>
      </c>
      <c r="S16" s="5">
        <v>16000</v>
      </c>
      <c r="T16" s="3">
        <f t="shared" si="4"/>
        <v>611500</v>
      </c>
      <c r="U16" s="5">
        <v>0</v>
      </c>
      <c r="V16" s="5">
        <v>0</v>
      </c>
      <c r="W16" s="3">
        <f t="shared" si="5"/>
        <v>0</v>
      </c>
      <c r="X16" s="5">
        <v>0</v>
      </c>
      <c r="Y16" s="5">
        <v>0</v>
      </c>
      <c r="Z16" s="3">
        <f t="shared" si="6"/>
        <v>0</v>
      </c>
      <c r="AA16" s="5">
        <v>0</v>
      </c>
      <c r="AB16" s="5">
        <v>0</v>
      </c>
      <c r="AC16" s="3">
        <f t="shared" si="7"/>
        <v>0</v>
      </c>
      <c r="AD16" s="5">
        <v>0</v>
      </c>
      <c r="AE16" s="5">
        <v>0</v>
      </c>
      <c r="AF16" s="3">
        <f t="shared" si="8"/>
        <v>0</v>
      </c>
      <c r="AG16" s="5">
        <v>0</v>
      </c>
      <c r="AH16" s="5">
        <v>0</v>
      </c>
      <c r="AI16" s="3">
        <f t="shared" si="9"/>
        <v>0</v>
      </c>
      <c r="AJ16" s="5">
        <v>0</v>
      </c>
      <c r="AK16" s="5">
        <v>0</v>
      </c>
      <c r="AL16" s="3">
        <f t="shared" si="10"/>
        <v>0</v>
      </c>
      <c r="AM16" s="5">
        <v>0</v>
      </c>
      <c r="AN16" s="5">
        <v>0</v>
      </c>
      <c r="AO16" s="3">
        <f t="shared" si="11"/>
        <v>0</v>
      </c>
      <c r="AP16" s="5">
        <v>0</v>
      </c>
      <c r="AQ16" s="5">
        <v>0</v>
      </c>
      <c r="AR16" s="3">
        <f t="shared" si="12"/>
        <v>0</v>
      </c>
      <c r="AS16" s="5">
        <v>0</v>
      </c>
      <c r="AT16" s="5">
        <v>0</v>
      </c>
      <c r="AU16" s="3">
        <f t="shared" si="13"/>
        <v>0</v>
      </c>
    </row>
    <row r="17" spans="1:47" ht="12" customHeight="1" thickBot="1">
      <c r="A17" s="45">
        <v>10</v>
      </c>
      <c r="B17" s="59" t="s">
        <v>22</v>
      </c>
      <c r="C17" s="37">
        <v>586786</v>
      </c>
      <c r="D17" s="38">
        <v>586786</v>
      </c>
      <c r="E17" s="38">
        <v>0</v>
      </c>
      <c r="F17" s="39">
        <v>350000</v>
      </c>
      <c r="G17" s="39">
        <v>5000</v>
      </c>
      <c r="H17" s="40">
        <f t="shared" si="0"/>
        <v>355000</v>
      </c>
      <c r="I17" s="41">
        <v>692000</v>
      </c>
      <c r="J17" s="39">
        <v>18000</v>
      </c>
      <c r="K17" s="40">
        <f t="shared" si="1"/>
        <v>710000</v>
      </c>
      <c r="L17" s="39">
        <v>1815000</v>
      </c>
      <c r="M17" s="39">
        <v>48000</v>
      </c>
      <c r="N17" s="40">
        <f t="shared" si="2"/>
        <v>1863000</v>
      </c>
      <c r="O17" s="41">
        <v>692000</v>
      </c>
      <c r="P17" s="39">
        <v>82000</v>
      </c>
      <c r="Q17" s="40">
        <f t="shared" si="3"/>
        <v>774000</v>
      </c>
      <c r="R17" s="39">
        <v>605000</v>
      </c>
      <c r="S17" s="39">
        <v>59000</v>
      </c>
      <c r="T17" s="40">
        <f t="shared" si="4"/>
        <v>664000</v>
      </c>
      <c r="U17" s="39">
        <v>605000</v>
      </c>
      <c r="V17" s="39">
        <v>37000</v>
      </c>
      <c r="W17" s="40">
        <f t="shared" si="5"/>
        <v>642000</v>
      </c>
      <c r="X17" s="39">
        <v>605000</v>
      </c>
      <c r="Y17" s="39">
        <v>16000</v>
      </c>
      <c r="Z17" s="40">
        <f t="shared" si="6"/>
        <v>621000</v>
      </c>
      <c r="AA17" s="39">
        <v>0</v>
      </c>
      <c r="AB17" s="39">
        <v>0</v>
      </c>
      <c r="AC17" s="40">
        <f t="shared" si="7"/>
        <v>0</v>
      </c>
      <c r="AD17" s="39">
        <v>0</v>
      </c>
      <c r="AE17" s="39">
        <v>0</v>
      </c>
      <c r="AF17" s="40">
        <f t="shared" si="8"/>
        <v>0</v>
      </c>
      <c r="AG17" s="39">
        <v>0</v>
      </c>
      <c r="AH17" s="39">
        <v>0</v>
      </c>
      <c r="AI17" s="40">
        <f t="shared" si="9"/>
        <v>0</v>
      </c>
      <c r="AJ17" s="39">
        <v>0</v>
      </c>
      <c r="AK17" s="39">
        <v>0</v>
      </c>
      <c r="AL17" s="40">
        <f t="shared" si="10"/>
        <v>0</v>
      </c>
      <c r="AM17" s="39">
        <v>0</v>
      </c>
      <c r="AN17" s="39">
        <v>0</v>
      </c>
      <c r="AO17" s="40">
        <f t="shared" si="11"/>
        <v>0</v>
      </c>
      <c r="AP17" s="39">
        <v>0</v>
      </c>
      <c r="AQ17" s="39">
        <v>0</v>
      </c>
      <c r="AR17" s="40">
        <f t="shared" si="12"/>
        <v>0</v>
      </c>
      <c r="AS17" s="39">
        <v>0</v>
      </c>
      <c r="AT17" s="39">
        <v>0</v>
      </c>
      <c r="AU17" s="40">
        <f t="shared" si="13"/>
        <v>0</v>
      </c>
    </row>
    <row r="18" spans="1:47" ht="12.75" thickBot="1">
      <c r="A18" s="76" t="s">
        <v>6</v>
      </c>
      <c r="B18" s="77"/>
      <c r="C18" s="12">
        <f aca="true" t="shared" si="14" ref="C18:T18">SUM(C8:C17)</f>
        <v>29980229</v>
      </c>
      <c r="D18" s="12">
        <f t="shared" si="14"/>
        <v>29980229</v>
      </c>
      <c r="E18" s="12">
        <f t="shared" si="14"/>
        <v>16819120</v>
      </c>
      <c r="F18" s="12">
        <f t="shared" si="14"/>
        <v>23667469</v>
      </c>
      <c r="G18" s="12">
        <f t="shared" si="14"/>
        <v>714131</v>
      </c>
      <c r="H18" s="12">
        <f t="shared" si="14"/>
        <v>24381600</v>
      </c>
      <c r="I18" s="13">
        <f t="shared" si="14"/>
        <v>42557471</v>
      </c>
      <c r="J18" s="12">
        <f t="shared" si="14"/>
        <v>1130460</v>
      </c>
      <c r="K18" s="12">
        <f t="shared" si="14"/>
        <v>43687931</v>
      </c>
      <c r="L18" s="12">
        <f t="shared" si="14"/>
        <v>47114107</v>
      </c>
      <c r="M18" s="12">
        <f t="shared" si="14"/>
        <v>1184490</v>
      </c>
      <c r="N18" s="12">
        <f t="shared" si="14"/>
        <v>48298597</v>
      </c>
      <c r="O18" s="13">
        <f t="shared" si="14"/>
        <v>18838742</v>
      </c>
      <c r="P18" s="12">
        <f t="shared" si="14"/>
        <v>394000</v>
      </c>
      <c r="Q18" s="12">
        <f t="shared" si="14"/>
        <v>19232742</v>
      </c>
      <c r="R18" s="12">
        <f t="shared" si="14"/>
        <v>6496558</v>
      </c>
      <c r="S18" s="12">
        <f t="shared" si="14"/>
        <v>805000</v>
      </c>
      <c r="T18" s="12">
        <f t="shared" si="14"/>
        <v>7301558</v>
      </c>
      <c r="U18" s="12">
        <f aca="true" t="shared" si="15" ref="U18:AU18">SUM(U8:U17)</f>
        <v>5025000</v>
      </c>
      <c r="V18" s="12">
        <f t="shared" si="15"/>
        <v>667000</v>
      </c>
      <c r="W18" s="12">
        <f t="shared" si="15"/>
        <v>5692000</v>
      </c>
      <c r="X18" s="12">
        <f t="shared" si="15"/>
        <v>5025000</v>
      </c>
      <c r="Y18" s="12">
        <f t="shared" si="15"/>
        <v>576000</v>
      </c>
      <c r="Z18" s="12">
        <f t="shared" si="15"/>
        <v>5601000</v>
      </c>
      <c r="AA18" s="12">
        <f t="shared" si="15"/>
        <v>4420000</v>
      </c>
      <c r="AB18" s="12">
        <f t="shared" si="15"/>
        <v>495000</v>
      </c>
      <c r="AC18" s="12">
        <f t="shared" si="15"/>
        <v>4915000</v>
      </c>
      <c r="AD18" s="12">
        <f t="shared" si="15"/>
        <v>4420000</v>
      </c>
      <c r="AE18" s="12">
        <f t="shared" si="15"/>
        <v>427000</v>
      </c>
      <c r="AF18" s="12">
        <f t="shared" si="15"/>
        <v>4847000</v>
      </c>
      <c r="AG18" s="12">
        <f t="shared" si="15"/>
        <v>4420000</v>
      </c>
      <c r="AH18" s="12">
        <f t="shared" si="15"/>
        <v>360000</v>
      </c>
      <c r="AI18" s="12">
        <f t="shared" si="15"/>
        <v>4780000</v>
      </c>
      <c r="AJ18" s="12">
        <f t="shared" si="15"/>
        <v>4420000</v>
      </c>
      <c r="AK18" s="12">
        <f t="shared" si="15"/>
        <v>292000</v>
      </c>
      <c r="AL18" s="12">
        <f t="shared" si="15"/>
        <v>4712000</v>
      </c>
      <c r="AM18" s="12">
        <f t="shared" si="15"/>
        <v>4420000</v>
      </c>
      <c r="AN18" s="12">
        <f t="shared" si="15"/>
        <v>225000</v>
      </c>
      <c r="AO18" s="12">
        <f t="shared" si="15"/>
        <v>4645000</v>
      </c>
      <c r="AP18" s="12">
        <f t="shared" si="15"/>
        <v>4420000</v>
      </c>
      <c r="AQ18" s="12">
        <f t="shared" si="15"/>
        <v>158000</v>
      </c>
      <c r="AR18" s="12">
        <f t="shared" si="15"/>
        <v>4578000</v>
      </c>
      <c r="AS18" s="12">
        <f t="shared" si="15"/>
        <v>4420000</v>
      </c>
      <c r="AT18" s="12">
        <f t="shared" si="15"/>
        <v>90000</v>
      </c>
      <c r="AU18" s="12">
        <f t="shared" si="15"/>
        <v>4510000</v>
      </c>
    </row>
    <row r="19" spans="1:47" ht="12.75" thickBot="1">
      <c r="A19" s="47"/>
      <c r="B19" s="14"/>
      <c r="C19" s="15"/>
      <c r="D19" s="15"/>
      <c r="E19" s="15"/>
      <c r="F19" s="15"/>
      <c r="G19" s="15"/>
      <c r="H19" s="16"/>
      <c r="I19" s="15"/>
      <c r="J19" s="15"/>
      <c r="K19" s="15"/>
      <c r="L19" s="15"/>
      <c r="M19" s="15"/>
      <c r="N19" s="57"/>
      <c r="O19" s="15"/>
      <c r="P19" s="15"/>
      <c r="Q19" s="15"/>
      <c r="R19" s="15"/>
      <c r="S19" s="15"/>
      <c r="T19" s="57"/>
      <c r="U19" s="15"/>
      <c r="V19" s="15"/>
      <c r="W19" s="57"/>
      <c r="X19" s="15"/>
      <c r="Y19" s="15"/>
      <c r="Z19" s="57"/>
      <c r="AA19" s="15"/>
      <c r="AB19" s="15"/>
      <c r="AC19" s="57"/>
      <c r="AD19" s="15"/>
      <c r="AE19" s="15"/>
      <c r="AF19" s="57"/>
      <c r="AG19" s="15"/>
      <c r="AH19" s="15"/>
      <c r="AI19" s="57"/>
      <c r="AJ19" s="15"/>
      <c r="AK19" s="15"/>
      <c r="AL19" s="57"/>
      <c r="AM19" s="15"/>
      <c r="AN19" s="15"/>
      <c r="AO19" s="57"/>
      <c r="AP19" s="15"/>
      <c r="AQ19" s="15"/>
      <c r="AR19" s="57"/>
      <c r="AS19" s="15"/>
      <c r="AT19" s="15"/>
      <c r="AU19" s="57"/>
    </row>
    <row r="20" spans="1:47" ht="12.75" thickBot="1">
      <c r="A20" s="86" t="s">
        <v>11</v>
      </c>
      <c r="B20" s="85"/>
      <c r="C20" s="12"/>
      <c r="D20" s="17"/>
      <c r="E20" s="17"/>
      <c r="F20" s="12">
        <f>SUM(F21:F24)</f>
        <v>26725122</v>
      </c>
      <c r="G20" s="12"/>
      <c r="H20" s="17"/>
      <c r="I20" s="13">
        <f>SUM(I21:I24)</f>
        <v>45917186</v>
      </c>
      <c r="J20" s="17"/>
      <c r="K20" s="17"/>
      <c r="L20" s="12">
        <f>SUM(L21:L24)</f>
        <v>54799814</v>
      </c>
      <c r="M20" s="17"/>
      <c r="N20" s="17"/>
      <c r="O20" s="13">
        <f>SUM(O21:O24)</f>
        <v>14061116</v>
      </c>
      <c r="P20" s="17"/>
      <c r="Q20" s="17"/>
      <c r="R20" s="12">
        <f>SUM(R21:R24)</f>
        <v>2500000</v>
      </c>
      <c r="S20" s="17"/>
      <c r="T20" s="17"/>
      <c r="U20" s="12">
        <f>SUM(U21:U24)</f>
        <v>2500000</v>
      </c>
      <c r="V20" s="17"/>
      <c r="W20" s="17"/>
      <c r="X20" s="12">
        <f>SUM(X21:X24)</f>
        <v>2500000</v>
      </c>
      <c r="Y20" s="17"/>
      <c r="Z20" s="17"/>
      <c r="AA20" s="12">
        <f>SUM(AA21:AA24)</f>
        <v>2500000</v>
      </c>
      <c r="AB20" s="17"/>
      <c r="AC20" s="17"/>
      <c r="AD20" s="12">
        <f>SUM(AD21:AD24)</f>
        <v>2500000</v>
      </c>
      <c r="AE20" s="17"/>
      <c r="AF20" s="17"/>
      <c r="AG20" s="12">
        <f>SUM(AG21:AG24)</f>
        <v>2500000</v>
      </c>
      <c r="AH20" s="17"/>
      <c r="AI20" s="17"/>
      <c r="AJ20" s="12">
        <f>SUM(AJ21:AJ24)</f>
        <v>2500000</v>
      </c>
      <c r="AK20" s="17"/>
      <c r="AL20" s="17"/>
      <c r="AM20" s="12">
        <f>SUM(AM21:AM24)</f>
        <v>2500000</v>
      </c>
      <c r="AN20" s="17"/>
      <c r="AO20" s="17"/>
      <c r="AP20" s="12">
        <f>SUM(AP21:AP24)</f>
        <v>2500000</v>
      </c>
      <c r="AQ20" s="17"/>
      <c r="AR20" s="17"/>
      <c r="AS20" s="12">
        <f>SUM(AS21:AS24)</f>
        <v>2500000</v>
      </c>
      <c r="AT20" s="17"/>
      <c r="AU20" s="17"/>
    </row>
    <row r="21" spans="1:47" ht="12.75" customHeight="1">
      <c r="A21" s="2">
        <v>1</v>
      </c>
      <c r="B21" s="2" t="s">
        <v>16</v>
      </c>
      <c r="C21" s="3"/>
      <c r="D21" s="5"/>
      <c r="E21" s="5"/>
      <c r="F21" s="5">
        <v>5000000</v>
      </c>
      <c r="G21" s="5"/>
      <c r="H21" s="5"/>
      <c r="I21" s="20">
        <v>5000000</v>
      </c>
      <c r="J21" s="5"/>
      <c r="K21" s="65"/>
      <c r="L21" s="5">
        <v>5000000</v>
      </c>
      <c r="M21" s="5"/>
      <c r="N21" s="5"/>
      <c r="O21" s="20">
        <v>5000000</v>
      </c>
      <c r="P21" s="5"/>
      <c r="Q21" s="5"/>
      <c r="R21" s="5">
        <v>2500000</v>
      </c>
      <c r="S21" s="5"/>
      <c r="T21" s="5"/>
      <c r="U21" s="5">
        <v>2500000</v>
      </c>
      <c r="V21" s="5"/>
      <c r="W21" s="5"/>
      <c r="X21" s="5">
        <v>2500000</v>
      </c>
      <c r="Y21" s="5"/>
      <c r="Z21" s="5"/>
      <c r="AA21" s="5">
        <v>2500000</v>
      </c>
      <c r="AB21" s="5"/>
      <c r="AC21" s="5"/>
      <c r="AD21" s="5">
        <v>2500000</v>
      </c>
      <c r="AE21" s="5"/>
      <c r="AF21" s="5"/>
      <c r="AG21" s="5">
        <v>2500000</v>
      </c>
      <c r="AH21" s="5"/>
      <c r="AI21" s="5"/>
      <c r="AJ21" s="5">
        <v>2500000</v>
      </c>
      <c r="AK21" s="5"/>
      <c r="AL21" s="5"/>
      <c r="AM21" s="5">
        <v>2500000</v>
      </c>
      <c r="AN21" s="5"/>
      <c r="AO21" s="5"/>
      <c r="AP21" s="5">
        <v>2500000</v>
      </c>
      <c r="AQ21" s="5"/>
      <c r="AR21" s="5"/>
      <c r="AS21" s="5">
        <v>2500000</v>
      </c>
      <c r="AT21" s="5"/>
      <c r="AU21" s="5"/>
    </row>
    <row r="22" spans="1:47" ht="24.75" customHeight="1">
      <c r="A22" s="6">
        <v>2</v>
      </c>
      <c r="B22" s="7" t="s">
        <v>27</v>
      </c>
      <c r="C22" s="3"/>
      <c r="D22" s="5"/>
      <c r="E22" s="43"/>
      <c r="F22" s="10">
        <f>3293561+11692143+3622918</f>
        <v>18608622</v>
      </c>
      <c r="G22" s="10"/>
      <c r="H22" s="10"/>
      <c r="I22" s="33">
        <f>6500000+22830841+7074345</f>
        <v>36405186</v>
      </c>
      <c r="J22" s="74"/>
      <c r="K22" s="34"/>
      <c r="L22" s="33">
        <f>7800000+27474568+8513246</f>
        <v>43787814</v>
      </c>
      <c r="M22" s="10"/>
      <c r="N22" s="35"/>
      <c r="O22" s="33">
        <f>1600000+5696121+1764995</f>
        <v>9061116</v>
      </c>
      <c r="P22" s="10"/>
      <c r="Q22" s="10"/>
      <c r="R22" s="10">
        <v>0</v>
      </c>
      <c r="S22" s="10"/>
      <c r="T22" s="33"/>
      <c r="U22" s="10">
        <v>0</v>
      </c>
      <c r="V22" s="10"/>
      <c r="W22" s="33"/>
      <c r="X22" s="10">
        <v>0</v>
      </c>
      <c r="Y22" s="10"/>
      <c r="Z22" s="33"/>
      <c r="AA22" s="10">
        <v>0</v>
      </c>
      <c r="AB22" s="10"/>
      <c r="AC22" s="33"/>
      <c r="AD22" s="10">
        <v>0</v>
      </c>
      <c r="AE22" s="10"/>
      <c r="AF22" s="33"/>
      <c r="AG22" s="10">
        <v>0</v>
      </c>
      <c r="AH22" s="10"/>
      <c r="AI22" s="33"/>
      <c r="AJ22" s="10">
        <v>0</v>
      </c>
      <c r="AK22" s="10"/>
      <c r="AL22" s="33"/>
      <c r="AM22" s="10">
        <v>0</v>
      </c>
      <c r="AN22" s="10"/>
      <c r="AO22" s="33"/>
      <c r="AP22" s="10">
        <v>0</v>
      </c>
      <c r="AQ22" s="10"/>
      <c r="AR22" s="33"/>
      <c r="AS22" s="10">
        <v>0</v>
      </c>
      <c r="AT22" s="10"/>
      <c r="AU22" s="33"/>
    </row>
    <row r="23" spans="1:47" ht="12.75" customHeight="1">
      <c r="A23" s="2">
        <v>3</v>
      </c>
      <c r="B23" s="2" t="s">
        <v>21</v>
      </c>
      <c r="C23" s="3"/>
      <c r="D23" s="5"/>
      <c r="E23" s="43"/>
      <c r="F23" s="5">
        <v>2766500</v>
      </c>
      <c r="G23" s="5"/>
      <c r="H23" s="5"/>
      <c r="I23" s="20">
        <v>3128000</v>
      </c>
      <c r="J23" s="64"/>
      <c r="K23" s="19"/>
      <c r="L23" s="20">
        <v>2382000</v>
      </c>
      <c r="M23" s="5"/>
      <c r="N23" s="43"/>
      <c r="O23" s="20">
        <v>0</v>
      </c>
      <c r="P23" s="5"/>
      <c r="Q23" s="5"/>
      <c r="R23" s="5">
        <v>0</v>
      </c>
      <c r="S23" s="5"/>
      <c r="T23" s="20"/>
      <c r="U23" s="5">
        <v>0</v>
      </c>
      <c r="V23" s="5"/>
      <c r="W23" s="20"/>
      <c r="X23" s="5">
        <v>0</v>
      </c>
      <c r="Y23" s="5"/>
      <c r="Z23" s="20"/>
      <c r="AA23" s="5">
        <v>0</v>
      </c>
      <c r="AB23" s="5"/>
      <c r="AC23" s="20"/>
      <c r="AD23" s="5">
        <v>0</v>
      </c>
      <c r="AE23" s="5"/>
      <c r="AF23" s="20"/>
      <c r="AG23" s="5">
        <v>0</v>
      </c>
      <c r="AH23" s="5"/>
      <c r="AI23" s="20"/>
      <c r="AJ23" s="5">
        <v>0</v>
      </c>
      <c r="AK23" s="5"/>
      <c r="AL23" s="20"/>
      <c r="AM23" s="5">
        <v>0</v>
      </c>
      <c r="AN23" s="5"/>
      <c r="AO23" s="20"/>
      <c r="AP23" s="5">
        <v>0</v>
      </c>
      <c r="AQ23" s="5"/>
      <c r="AR23" s="20"/>
      <c r="AS23" s="5">
        <v>0</v>
      </c>
      <c r="AT23" s="5"/>
      <c r="AU23" s="20"/>
    </row>
    <row r="24" spans="1:47" s="42" customFormat="1" ht="12" customHeight="1">
      <c r="A24" s="58">
        <v>4</v>
      </c>
      <c r="B24" s="58" t="s">
        <v>22</v>
      </c>
      <c r="C24" s="3"/>
      <c r="D24" s="5"/>
      <c r="E24" s="43"/>
      <c r="F24" s="5">
        <v>350000</v>
      </c>
      <c r="G24" s="5"/>
      <c r="H24" s="5"/>
      <c r="I24" s="5">
        <v>1384000</v>
      </c>
      <c r="J24" s="64"/>
      <c r="K24" s="5"/>
      <c r="L24" s="20">
        <v>3630000</v>
      </c>
      <c r="M24" s="5"/>
      <c r="N24" s="43"/>
      <c r="O24" s="20">
        <v>0</v>
      </c>
      <c r="P24" s="5"/>
      <c r="Q24" s="5"/>
      <c r="R24" s="5">
        <v>0</v>
      </c>
      <c r="S24" s="5"/>
      <c r="T24" s="20"/>
      <c r="U24" s="5">
        <v>0</v>
      </c>
      <c r="V24" s="5"/>
      <c r="W24" s="20"/>
      <c r="X24" s="5">
        <v>0</v>
      </c>
      <c r="Y24" s="5"/>
      <c r="Z24" s="20"/>
      <c r="AA24" s="5">
        <v>0</v>
      </c>
      <c r="AB24" s="5"/>
      <c r="AC24" s="20"/>
      <c r="AD24" s="5">
        <v>0</v>
      </c>
      <c r="AE24" s="5"/>
      <c r="AF24" s="20"/>
      <c r="AG24" s="5">
        <v>0</v>
      </c>
      <c r="AH24" s="5"/>
      <c r="AI24" s="20"/>
      <c r="AJ24" s="5">
        <v>0</v>
      </c>
      <c r="AK24" s="5"/>
      <c r="AL24" s="20"/>
      <c r="AM24" s="5">
        <v>0</v>
      </c>
      <c r="AN24" s="5"/>
      <c r="AO24" s="20"/>
      <c r="AP24" s="5">
        <v>0</v>
      </c>
      <c r="AQ24" s="5"/>
      <c r="AR24" s="20"/>
      <c r="AS24" s="5">
        <v>0</v>
      </c>
      <c r="AT24" s="5"/>
      <c r="AU24" s="20"/>
    </row>
    <row r="25" spans="1:47" ht="12.75" thickBot="1">
      <c r="A25" s="62"/>
      <c r="B25" s="55"/>
      <c r="C25" s="28"/>
      <c r="D25" s="22"/>
      <c r="E25" s="23"/>
      <c r="F25" s="24"/>
      <c r="G25" s="22"/>
      <c r="H25" s="63"/>
      <c r="I25" s="22"/>
      <c r="J25" s="22"/>
      <c r="K25" s="56"/>
      <c r="L25" s="22"/>
      <c r="M25" s="22"/>
      <c r="N25" s="56"/>
      <c r="O25" s="22"/>
      <c r="P25" s="22"/>
      <c r="Q25" s="22"/>
      <c r="R25" s="24"/>
      <c r="S25" s="22"/>
      <c r="T25" s="56"/>
      <c r="U25" s="24"/>
      <c r="V25" s="22"/>
      <c r="W25" s="56"/>
      <c r="X25" s="24"/>
      <c r="Y25" s="22"/>
      <c r="Z25" s="56"/>
      <c r="AA25" s="24"/>
      <c r="AB25" s="22"/>
      <c r="AC25" s="56"/>
      <c r="AD25" s="24"/>
      <c r="AE25" s="22"/>
      <c r="AF25" s="56"/>
      <c r="AG25" s="24"/>
      <c r="AH25" s="22"/>
      <c r="AI25" s="56"/>
      <c r="AJ25" s="24"/>
      <c r="AK25" s="22"/>
      <c r="AL25" s="56"/>
      <c r="AM25" s="24"/>
      <c r="AN25" s="22"/>
      <c r="AO25" s="56"/>
      <c r="AP25" s="24"/>
      <c r="AQ25" s="22"/>
      <c r="AR25" s="56"/>
      <c r="AS25" s="24"/>
      <c r="AT25" s="22"/>
      <c r="AU25" s="56"/>
    </row>
    <row r="26" spans="1:47" ht="12.75" thickBot="1">
      <c r="A26" s="98" t="s">
        <v>14</v>
      </c>
      <c r="B26" s="99"/>
      <c r="C26" s="83"/>
      <c r="D26" s="84"/>
      <c r="E26" s="85"/>
      <c r="F26" s="89">
        <f>(D18-E18)-F18+F20</f>
        <v>16218762</v>
      </c>
      <c r="G26" s="90"/>
      <c r="H26" s="103"/>
      <c r="I26" s="89">
        <f>F26+I20-I18</f>
        <v>19578477</v>
      </c>
      <c r="J26" s="90"/>
      <c r="K26" s="102"/>
      <c r="L26" s="89">
        <f>I26+L20-L18</f>
        <v>27264184</v>
      </c>
      <c r="M26" s="90"/>
      <c r="N26" s="101"/>
      <c r="O26" s="100">
        <f>L26-O18+O20</f>
        <v>22486558</v>
      </c>
      <c r="P26" s="90"/>
      <c r="Q26" s="101"/>
      <c r="R26" s="90">
        <f>O26+R20-R18</f>
        <v>18490000</v>
      </c>
      <c r="S26" s="90"/>
      <c r="T26" s="91"/>
      <c r="U26" s="90">
        <f>R26+U20-U18</f>
        <v>15965000</v>
      </c>
      <c r="V26" s="90"/>
      <c r="W26" s="91"/>
      <c r="X26" s="90">
        <f>U26+X20-X18</f>
        <v>13440000</v>
      </c>
      <c r="Y26" s="90"/>
      <c r="Z26" s="91"/>
      <c r="AA26" s="90">
        <f>X26+AA20-AA18</f>
        <v>11520000</v>
      </c>
      <c r="AB26" s="90"/>
      <c r="AC26" s="91"/>
      <c r="AD26" s="90">
        <f>AA26+AD20-AD18</f>
        <v>9600000</v>
      </c>
      <c r="AE26" s="90"/>
      <c r="AF26" s="91"/>
      <c r="AG26" s="90">
        <f>AD26+AG20-AG18</f>
        <v>7680000</v>
      </c>
      <c r="AH26" s="90"/>
      <c r="AI26" s="91"/>
      <c r="AJ26" s="90">
        <f>AG26+AJ20-AJ18</f>
        <v>5760000</v>
      </c>
      <c r="AK26" s="90"/>
      <c r="AL26" s="91"/>
      <c r="AM26" s="90">
        <f>AJ26+AM20-AM18</f>
        <v>3840000</v>
      </c>
      <c r="AN26" s="90"/>
      <c r="AO26" s="91"/>
      <c r="AP26" s="90">
        <f>AM26+AP20-AP18</f>
        <v>1920000</v>
      </c>
      <c r="AQ26" s="90"/>
      <c r="AR26" s="91"/>
      <c r="AS26" s="90">
        <f>AP26+AS20-AS18</f>
        <v>0</v>
      </c>
      <c r="AT26" s="90"/>
      <c r="AU26" s="91"/>
    </row>
    <row r="27" spans="1:47" s="25" customFormat="1" ht="12" customHeight="1" hidden="1">
      <c r="A27" s="80"/>
      <c r="B27" s="82"/>
      <c r="C27" s="80"/>
      <c r="D27" s="81"/>
      <c r="E27" s="82"/>
      <c r="F27" s="87">
        <v>9652783</v>
      </c>
      <c r="G27" s="88"/>
      <c r="H27" s="88"/>
      <c r="I27" s="87">
        <v>5414243</v>
      </c>
      <c r="J27" s="88"/>
      <c r="K27" s="88"/>
      <c r="L27" s="87">
        <v>2170000</v>
      </c>
      <c r="M27" s="88"/>
      <c r="N27" s="88"/>
      <c r="O27" s="87">
        <v>320000</v>
      </c>
      <c r="P27" s="88"/>
      <c r="Q27" s="88"/>
      <c r="R27" s="87">
        <v>0</v>
      </c>
      <c r="S27" s="88"/>
      <c r="T27" s="88"/>
      <c r="U27" s="87">
        <v>0</v>
      </c>
      <c r="V27" s="88"/>
      <c r="W27" s="88"/>
      <c r="X27" s="87">
        <v>0</v>
      </c>
      <c r="Y27" s="88"/>
      <c r="Z27" s="88"/>
      <c r="AA27" s="87">
        <v>0</v>
      </c>
      <c r="AB27" s="88"/>
      <c r="AC27" s="88"/>
      <c r="AD27" s="87">
        <v>0</v>
      </c>
      <c r="AE27" s="88"/>
      <c r="AF27" s="88"/>
      <c r="AG27" s="87">
        <v>0</v>
      </c>
      <c r="AH27" s="88"/>
      <c r="AI27" s="88"/>
      <c r="AJ27" s="87">
        <v>0</v>
      </c>
      <c r="AK27" s="88"/>
      <c r="AL27" s="88"/>
      <c r="AM27" s="87">
        <v>0</v>
      </c>
      <c r="AN27" s="88"/>
      <c r="AO27" s="88"/>
      <c r="AP27" s="87">
        <v>0</v>
      </c>
      <c r="AQ27" s="88"/>
      <c r="AR27" s="88"/>
      <c r="AS27" s="87">
        <v>0</v>
      </c>
      <c r="AT27" s="88"/>
      <c r="AU27" s="88"/>
    </row>
    <row r="28" spans="1:47" s="25" customFormat="1" ht="12" customHeight="1">
      <c r="A28" s="31"/>
      <c r="B28" s="31"/>
      <c r="C28" s="26"/>
      <c r="D28" s="26"/>
      <c r="E28" s="26"/>
      <c r="F28" s="27"/>
      <c r="G28" s="27"/>
      <c r="H28" s="27"/>
      <c r="I28" s="27"/>
      <c r="J28" s="27"/>
      <c r="K28" s="27"/>
      <c r="L28" s="27"/>
      <c r="M28" s="27"/>
      <c r="N28" s="5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51" s="25" customFormat="1" ht="31.5" customHeight="1">
      <c r="A29" s="21"/>
      <c r="B29" s="21"/>
      <c r="D29" s="61"/>
      <c r="F29" s="108" t="s">
        <v>23</v>
      </c>
      <c r="G29" s="109"/>
      <c r="H29" s="97" t="s">
        <v>20</v>
      </c>
      <c r="I29" s="105"/>
      <c r="J29" s="78" t="s">
        <v>12</v>
      </c>
      <c r="K29" s="79"/>
      <c r="L29" s="78" t="s">
        <v>15</v>
      </c>
      <c r="M29" s="79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1"/>
      <c r="AW29" s="21"/>
      <c r="AX29" s="21"/>
      <c r="AY29" s="21"/>
    </row>
    <row r="30" spans="1:51" s="29" customFormat="1" ht="12.75">
      <c r="A30" s="28"/>
      <c r="B30" s="28"/>
      <c r="F30" s="110"/>
      <c r="G30" s="96"/>
      <c r="H30" s="113">
        <v>110424599</v>
      </c>
      <c r="I30" s="114"/>
      <c r="J30" s="111">
        <f>(F26-6916479)/H30</f>
        <v>0.08424103944448103</v>
      </c>
      <c r="K30" s="112"/>
      <c r="L30" s="106">
        <f>((H18-15134643)+1265000)/H30</f>
        <v>0.09519579056836783</v>
      </c>
      <c r="M30" s="10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</row>
    <row r="31" spans="1:51" s="29" customFormat="1" ht="12.75">
      <c r="A31" s="28"/>
      <c r="B31" s="28"/>
      <c r="F31" s="69"/>
      <c r="G31" s="67"/>
      <c r="H31" s="70"/>
      <c r="I31" s="71"/>
      <c r="J31" s="68"/>
      <c r="K31" s="67"/>
      <c r="L31" s="72"/>
      <c r="M31" s="7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</row>
    <row r="32" spans="1:51" s="29" customFormat="1" ht="12.75">
      <c r="A32" s="28"/>
      <c r="F32" s="22" t="s">
        <v>28</v>
      </c>
      <c r="G32" s="67"/>
      <c r="H32" s="70"/>
      <c r="I32" s="71"/>
      <c r="J32" s="68"/>
      <c r="K32" s="67"/>
      <c r="L32" s="72"/>
      <c r="M32" s="7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</row>
    <row r="33" spans="1:51" s="29" customFormat="1" ht="12.75">
      <c r="A33" s="28"/>
      <c r="F33" s="22" t="s">
        <v>29</v>
      </c>
      <c r="G33" s="67"/>
      <c r="H33" s="70"/>
      <c r="I33" s="71"/>
      <c r="J33" s="68"/>
      <c r="K33" s="67"/>
      <c r="L33" s="72"/>
      <c r="M33" s="7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1:51" s="29" customFormat="1" ht="12.75">
      <c r="A34" s="28"/>
      <c r="F34" s="22" t="s">
        <v>24</v>
      </c>
      <c r="G34" s="67"/>
      <c r="H34" s="70"/>
      <c r="I34" s="71"/>
      <c r="J34" s="68"/>
      <c r="K34" s="67"/>
      <c r="L34" s="72"/>
      <c r="M34" s="7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</row>
    <row r="35" spans="1:14" ht="12">
      <c r="A35" s="30"/>
      <c r="B35" s="30"/>
      <c r="F35" s="1" t="s">
        <v>25</v>
      </c>
      <c r="N35" s="30"/>
    </row>
    <row r="36" ht="12">
      <c r="B36" s="30"/>
    </row>
  </sheetData>
  <mergeCells count="61">
    <mergeCell ref="L29:M29"/>
    <mergeCell ref="H29:I29"/>
    <mergeCell ref="L30:M30"/>
    <mergeCell ref="F29:G29"/>
    <mergeCell ref="F30:G30"/>
    <mergeCell ref="J29:K29"/>
    <mergeCell ref="J30:K30"/>
    <mergeCell ref="H30:I30"/>
    <mergeCell ref="E6:E7"/>
    <mergeCell ref="A20:B20"/>
    <mergeCell ref="D6:D7"/>
    <mergeCell ref="B6:B7"/>
    <mergeCell ref="A6:A7"/>
    <mergeCell ref="A18:B18"/>
    <mergeCell ref="C6:C7"/>
    <mergeCell ref="R6:T6"/>
    <mergeCell ref="F6:H6"/>
    <mergeCell ref="I6:K6"/>
    <mergeCell ref="L6:N6"/>
    <mergeCell ref="O6:Q6"/>
    <mergeCell ref="F27:H27"/>
    <mergeCell ref="I26:K26"/>
    <mergeCell ref="I27:K27"/>
    <mergeCell ref="L26:N26"/>
    <mergeCell ref="L27:N27"/>
    <mergeCell ref="F26:H26"/>
    <mergeCell ref="O26:Q26"/>
    <mergeCell ref="O27:Q27"/>
    <mergeCell ref="R26:T26"/>
    <mergeCell ref="R27:T27"/>
    <mergeCell ref="C27:E27"/>
    <mergeCell ref="A27:B27"/>
    <mergeCell ref="C26:E26"/>
    <mergeCell ref="A26:B26"/>
    <mergeCell ref="U6:W6"/>
    <mergeCell ref="U26:W26"/>
    <mergeCell ref="U27:W27"/>
    <mergeCell ref="X6:Z6"/>
    <mergeCell ref="X26:Z26"/>
    <mergeCell ref="X27:Z27"/>
    <mergeCell ref="AA6:AC6"/>
    <mergeCell ref="AA26:AC26"/>
    <mergeCell ref="AA27:AC27"/>
    <mergeCell ref="AD6:AF6"/>
    <mergeCell ref="AD26:AF26"/>
    <mergeCell ref="AD27:AF27"/>
    <mergeCell ref="AG6:AI6"/>
    <mergeCell ref="AG26:AI26"/>
    <mergeCell ref="AG27:AI27"/>
    <mergeCell ref="AJ6:AL6"/>
    <mergeCell ref="AJ26:AL26"/>
    <mergeCell ref="AJ27:AL27"/>
    <mergeCell ref="AS6:AU6"/>
    <mergeCell ref="AS26:AU26"/>
    <mergeCell ref="AS27:AU27"/>
    <mergeCell ref="AM6:AO6"/>
    <mergeCell ref="AM26:AO26"/>
    <mergeCell ref="AM27:AO27"/>
    <mergeCell ref="AP6:AR6"/>
    <mergeCell ref="AP26:AR26"/>
    <mergeCell ref="AP27:AR27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headerFooter alignWithMargins="0">
    <oddHeader>&amp;CWydatki z tytułu spłaty zaciągniętych kredytów i pożyczek oraz informacja o prognozowanej kwocie długu publicznego</oddHeader>
    <oddFooter>&amp;R&amp;P/&amp;N</oddFooter>
  </headerFooter>
  <colBreaks count="2" manualBreakCount="2">
    <brk id="14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2004-11-15T12:56:09Z</cp:lastPrinted>
  <dcterms:created xsi:type="dcterms:W3CDTF">2000-06-28T08:59:50Z</dcterms:created>
  <dcterms:modified xsi:type="dcterms:W3CDTF">2005-01-05T13:00:03Z</dcterms:modified>
  <cp:category/>
  <cp:version/>
  <cp:contentType/>
  <cp:contentStatus/>
</cp:coreProperties>
</file>