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510" windowHeight="6360" activeTab="0"/>
  </bookViews>
  <sheets>
    <sheet name="Arkusz1" sheetId="1" r:id="rId1"/>
  </sheets>
  <definedNames>
    <definedName name="_xlnm.Print_Area" localSheetId="0">'Arkusz1'!$A$1:$G$209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<sst xmlns="http://schemas.openxmlformats.org/spreadsheetml/2006/main" count="505" uniqueCount="215">
  <si>
    <t>Odsetki od nieterminowych wpłat z tytułu podatków i opłat</t>
  </si>
  <si>
    <t>Wpływy z różnych dochodów</t>
  </si>
  <si>
    <t>Wpływy do budżetu ze środków specjalnych</t>
  </si>
  <si>
    <t>Wpływy z opłat za zarząd, użytkowanie i użytkowanie wieczyste nieruchomości</t>
  </si>
  <si>
    <t>Wpływy ze sprzedaży składników majątkowych</t>
  </si>
  <si>
    <t>Wpływy z usług</t>
  </si>
  <si>
    <t>Grzywny, mandaty i inne kary pieniężne od ludności</t>
  </si>
  <si>
    <t>Wpływy z różnych opłat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</si>
  <si>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</si>
  <si>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</si>
  <si>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</si>
  <si>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</si>
  <si>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</si>
  <si>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</si>
  <si>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</si>
  <si>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</si>
  <si>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</si>
  <si>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opłaty skarbowej</t>
  </si>
  <si>
    <t>Wpływy z opłaty eksploatacyjnej</t>
  </si>
  <si>
    <t>Wpływy z opłat za zezwolenia na sprzedaż alkoholu</t>
  </si>
  <si>
    <t>Podatek dochodowy od osób fizycznych</t>
  </si>
  <si>
    <t>Podatek dochodowy od osób prawnych</t>
  </si>
  <si>
    <t>Subwencje ogólne z budżetu państwa</t>
  </si>
  <si>
    <t>Pozostałe odsetki</t>
  </si>
  <si>
    <t>Wpływy ze sprzedaży wyrobów</t>
  </si>
  <si>
    <t>Otrzymane spadki, zapisy i darowizny w postaci pieniężnej</t>
  </si>
  <si>
    <t>Wpływy z opłaty produktowej</t>
  </si>
  <si>
    <t>010 - Rolnictwo i łowiectwo</t>
  </si>
  <si>
    <t>01095 - Pozostała działalność</t>
  </si>
  <si>
    <t>600 - Transport i łączność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</si>
  <si>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</si>
  <si>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</si>
  <si>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</si>
  <si>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</si>
  <si>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</si>
  <si>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70095 - Pozostała działalność</t>
  </si>
  <si>
    <t>750 - Administracja publiczna</t>
  </si>
  <si>
    <t>75011 - Urzędy wojewódzkie</t>
  </si>
  <si>
    <t>75022 - Rady gmin (miast i miast na prawach powiatu)</t>
  </si>
  <si>
    <t>75023 - Urzędy gmin (miast i miast na prawach powiatu)</t>
  </si>
  <si>
    <t>75095 - Pozostała działalność</t>
  </si>
  <si>
    <t>754 - Bezpieczeństwo publiczne i ochrona przeciwpożarowa</t>
  </si>
  <si>
    <t>75414 - Obrona cywilna</t>
  </si>
  <si>
    <t>75416 - Straż Miejska</t>
  </si>
  <si>
    <t>756 - Doch.od osób prawnych, od osób fiz.i od innych jedn. nieposiadających osob.pr. oraz wyd.zw. z ich poborem</t>
  </si>
  <si>
    <t>75601 - Wpływy z podatku dochodowego od osób fizycznych</t>
  </si>
  <si>
    <t>75615 - Wpływy z podatku rolnego, podatku leśnego, podatku od czynności cywilnoprawnych, podatków i opłat lokalnych od osób prawnych i innych jednostek organizacyjnych</t>
  </si>
  <si>
    <t>75616 - Wpływy z podatku rolnego, podatku leśnego, podatku od spadków i darowizn, podatku od czynności cywilnoprawnych oraz podatków i opłat lokalnych od osób fizycznych</t>
  </si>
  <si>
    <t>75618 - Wpływy z innych opłat stanowiących dochody jednostek samorządu terytorialnego na podstawie ustaw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</si>
  <si>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</si>
  <si>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</si>
  <si>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</si>
  <si>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75814 - Różne rozliczenia finansowe</t>
  </si>
  <si>
    <t>75831 - Część równoważąca subwencji ogólnej dla gmin</t>
  </si>
  <si>
    <t>801 - Oświata i wychowanie</t>
  </si>
  <si>
    <t>80101 - Szkoły podstawowe</t>
  </si>
  <si>
    <t>80104 - Przedszkola</t>
  </si>
  <si>
    <t>80105 - Przedszkola specjalne</t>
  </si>
  <si>
    <t>80110 - Gimnazja</t>
  </si>
  <si>
    <t>80114 - Zespoły obsługi ekonomiczno-administracyjnej szkół</t>
  </si>
  <si>
    <t>80195 - Pozostała działalność</t>
  </si>
  <si>
    <t>851 - Ochrona zdrowia</t>
  </si>
  <si>
    <t>85154 - Przeciwdziałanie alkoholizmowi</t>
  </si>
  <si>
    <t>852 - Pomoc społeczna</t>
  </si>
  <si>
    <t>85203 - Ośrodki wsparcia</t>
  </si>
  <si>
    <t>85214 - Zasiłki i pomoc w naturze oraz składki na ubezpieczenia społeczne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</si>
  <si>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</si>
  <si>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</si>
  <si>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</si>
  <si>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</si>
  <si>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</si>
  <si>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</si>
  <si>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85324 - Państwowy Fundusz Rehabilitacji Osób Niepełnosprawnych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</si>
  <si>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</si>
  <si>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</si>
  <si>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</si>
  <si>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85415 - Pomoc materialna dla uczniów</t>
  </si>
  <si>
    <t>900 - Gospodarka komunalna i ochrona środowiska</t>
  </si>
  <si>
    <t>90001 - Gospodarka ściekowa i ochrona wód</t>
  </si>
  <si>
    <t>90002 - Gospodarka odpadami</t>
  </si>
  <si>
    <t>90008 - Ochrona różnorodności biologicznej i krajobrazu</t>
  </si>
  <si>
    <t>90015 - Oświetlenie ulic, placów i dróg</t>
  </si>
  <si>
    <t>90017 - Zakłady gospodarki komunalnej</t>
  </si>
  <si>
    <t>90020 - Wpływy i wydatki związane z gromadzeniem środków z opłat produktowych</t>
  </si>
  <si>
    <t>90095 - Pozostała działalność</t>
  </si>
  <si>
    <t>921 - Kultura i ochrona dziedzictwa narodowego</t>
  </si>
  <si>
    <t>92195 - Pozostała działalność</t>
  </si>
  <si>
    <t>926 - Kultura fizyczna i sport</t>
  </si>
  <si>
    <t>92695 - Pozostała działalność</t>
  </si>
  <si>
    <t>plan pierwotny</t>
  </si>
  <si>
    <t>plan po zmianach</t>
  </si>
  <si>
    <t>wykonanie</t>
  </si>
  <si>
    <t>%</t>
  </si>
  <si>
    <t>dz</t>
  </si>
  <si>
    <t>rozdz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</si>
  <si>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</si>
  <si>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</si>
  <si>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</si>
  <si>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</si>
  <si>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</si>
  <si>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</si>
  <si>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</si>
  <si>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801 - Oświata i wychowanie - Suma</t>
  </si>
  <si>
    <t>758 - Różne rozliczenia - Suma</t>
  </si>
  <si>
    <t>754 - Bezpieczeństwo publiczne i ochrona przeciwpożarowa - Suma</t>
  </si>
  <si>
    <t>750 - Administracja publiczna - Suma</t>
  </si>
  <si>
    <t>700 - Gospodarka mieszkaniowa - Suma</t>
  </si>
  <si>
    <t>600 - Transport i łączność - Suma</t>
  </si>
  <si>
    <t>010 - Rolnictwo i łowiectwo - Suma</t>
  </si>
  <si>
    <t>Suma całkowita</t>
  </si>
  <si>
    <t>92695 - Pozostała działalność - Suma</t>
  </si>
  <si>
    <t>92195 - Pozostała działalność - Suma</t>
  </si>
  <si>
    <t>90095 - Pozostała działalność - Suma</t>
  </si>
  <si>
    <t>90020 - Wpływy i wydatki związane z gromadzeniem środków z opłat produktowych - Suma</t>
  </si>
  <si>
    <t>90017 - Zakłady gospodarki komunalnej - Suma</t>
  </si>
  <si>
    <t>90015 - Oświetlenie ulic, placów i dróg - Suma</t>
  </si>
  <si>
    <t>90008 - Ochrona różnorodności biologicznej i krajobrazu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</si>
  <si>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</si>
  <si>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</si>
  <si>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</si>
  <si>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</si>
  <si>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</si>
  <si>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85305 - Żłobki - Suma</t>
  </si>
  <si>
    <t>85295 - Pozostała działalność - Suma</t>
  </si>
  <si>
    <t>85220 - Jednostki specjalistycznego poradnictwa, mieszkania chronione i ośrodki interwencji kryzysowej - Suma</t>
  </si>
  <si>
    <t>85219 - Ośrodki pomocy społecznej - Suma</t>
  </si>
  <si>
    <t>85214 - Zasiłki i pomoc w naturze oraz składki na ubezpieczenia społeczne - Suma</t>
  </si>
  <si>
    <t>85203 - Ośrodki wsparcia - Suma</t>
  </si>
  <si>
    <t>85154 - Przeciwdziałanie alkoholizmowi - Suma</t>
  </si>
  <si>
    <t>80195 - Pozostała działalność - Suma</t>
  </si>
  <si>
    <t>80110 - Gimnazja - Suma</t>
  </si>
  <si>
    <t>80105 - Przedszkola specjalne - Suma</t>
  </si>
  <si>
    <t>80104 - Przedszkola - Suma</t>
  </si>
  <si>
    <t>80101 - Szkoły podstawowe - Suma</t>
  </si>
  <si>
    <t>75831 - Część równoważąca subwencji ogólnej dla gmin - Suma</t>
  </si>
  <si>
    <t>75814 - Różne rozliczenia finansowe - Suma</t>
  </si>
  <si>
    <t>75801 - Część oświatowa subwencji ogólnej dla jednostek samorządu terytorialnego - Suma</t>
  </si>
  <si>
    <t>75621 - Udziały gmin w podatkach stanowiących dochód budżetu państwa - Suma</t>
  </si>
  <si>
    <t>75618 - Wpływy z innych opłat stanowiących dochody jednostek samorządu terytorialnego na podstawie ustaw - Suma</t>
  </si>
  <si>
    <t>75616 - Wpływy z podatku rolnego, podatku leśnego, podatku od spadków i darowizn, podatku od czynności cywilnoprawnych oraz podatków i opłat lokalnych od osób fizycznych - Suma</t>
  </si>
  <si>
    <t>75615 - Wpływy z podatku rolnego, podatku leśnego, podatku od czynności cywilnoprawnych, podatków i opłat lokalnych od osób prawnych i innych jednostek organizacyjnych - Suma</t>
  </si>
  <si>
    <t>75601 - Wpływy z podatku dochodowego od osób fizycznych - Suma</t>
  </si>
  <si>
    <t>75416 - Straż Miejska - Suma</t>
  </si>
  <si>
    <t>75414 - Obrona cywilna - Suma</t>
  </si>
  <si>
    <t>75095 - Pozostała działalność - Suma</t>
  </si>
  <si>
    <t>75023 - Urzędy gmin (miast i miast na prawach powiatu) - Suma</t>
  </si>
  <si>
    <t>75022 - Rady gmin (miast i miast na prawach powiatu) - Suma</t>
  </si>
  <si>
    <t>75011 - Urzędy wojewódzkie - Suma</t>
  </si>
  <si>
    <t>70095 - Pozostała działalność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</si>
  <si>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</si>
  <si>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</si>
  <si>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</si>
  <si>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</si>
  <si>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01095 - Pozostała działalność - Suma</t>
  </si>
  <si>
    <t>6/5</t>
  </si>
  <si>
    <t>źródło dochodu</t>
  </si>
  <si>
    <t>Dochody z najmu i dzierżawy składników majątkowych</t>
  </si>
  <si>
    <t>Grzywny i inne kary pieniężne od osób prawnych</t>
  </si>
  <si>
    <t>756 - Dochody od osób prawnych, od osób fizycznych i od innych jednostek nieposiadających osobowości prawnej oraz wydatki związane z ich poborem - Suma</t>
  </si>
  <si>
    <t>Dotacje celowe otrzymane z budżetu państwa</t>
  </si>
  <si>
    <t>Środki na dofinansowanie własnych inwestycji gmin (Modernizacja układu komunikacyjnego w kierunku przejść granicznych - PHARE)</t>
  </si>
  <si>
    <t>Dotacje otrzymane z funduszy celowych (Fundusz Ochrony Gruntów Rolnych)</t>
  </si>
  <si>
    <t>Wpływy ze zwrotów dotacji (MZB)</t>
  </si>
  <si>
    <t>Wpływy z tytułu przekształcenia prawa użytkowania wiecz. przysługującego osobom fizycznym w prawo własności</t>
  </si>
  <si>
    <t>Wpływy ze sprzedaży składników majątkowych (Londzina Reymonta)</t>
  </si>
  <si>
    <t>Wpływy ze sprzedaży składników majątkowych (Kamieniok)</t>
  </si>
  <si>
    <t>Wpływy z innych lokalnych opłat (wpis do ewidencji działalności gospodarczej)</t>
  </si>
  <si>
    <t>Wpływy z usług (żywienie w stołówkach)</t>
  </si>
  <si>
    <t>Wpływy z różnych dochodów (opłata stała w stołówkach)</t>
  </si>
  <si>
    <t>Dotacje celowe otrzymane z budżetu państwa (podręczniki szkolne)</t>
  </si>
  <si>
    <t>Środki na dofinansowanie własnych zadań bieżących gmin (Mały Grant, Socrates  Comenius)</t>
  </si>
  <si>
    <t>Wpływy z różnych dochodów (opłata stała w przedszkolach)</t>
  </si>
  <si>
    <t>Wpływy z usług (żywienie w przedszkolach)</t>
  </si>
  <si>
    <t>Środki na dofinansowanie własnych zadań bieżących gmin (Integracja bez granic - P-24)</t>
  </si>
  <si>
    <t>Środki na dofinansowanie własnych zadań bieżących gmin (Już wiem kim jesteś, Socrates Comenius - G-2)</t>
  </si>
  <si>
    <t>Dotacje celowe otrzymane z budżetu państwa (komisje kwalifikacyjne, kształcenie młodocianych)</t>
  </si>
  <si>
    <t>Środki na dofinansowanie własnych zadań bieżących gmin (Współpraca zagraniczna jednostek oświatowych)</t>
  </si>
  <si>
    <t>Wpływy z różnych dochodów (Dzienny Dom Pomocy Społ.)</t>
  </si>
  <si>
    <t>Dotacje celowe otrzymane z budżetu państwa (Dzienny Dom Pomocy Społecznej)</t>
  </si>
  <si>
    <t>Dotacje celowe otrzymane z budżetu państwa (zasiłki i pomoc w naturze)</t>
  </si>
  <si>
    <t>Dotacje celowe otrzymane z budżetu państwa (Ośrodek Pomocy Społecznej)</t>
  </si>
  <si>
    <t>Dotacje celowe otrzymane z budżetu państwa (dożywianie uczniów)</t>
  </si>
  <si>
    <t>Wpływy z usług (żywienie w żłobku)</t>
  </si>
  <si>
    <t>Wpływy z różnych dochodów (opłata stała w żłobku)</t>
  </si>
  <si>
    <t>Dotacje otrzymane z funduszy celowych (PFRON - rekompensata za stosowane ulgi podatkowe)</t>
  </si>
  <si>
    <t>Wpływy z usług (Obóz w Pleśnej)</t>
  </si>
  <si>
    <t>Dotacje otrzymane z funduszy celowych (WFOŚiGW - zielone szkoły)</t>
  </si>
  <si>
    <t>Dotacje otrzymane z funduszy celowych - NFOŚiGW - Gospodarka wodno-ściekowa w Raciborzu</t>
  </si>
  <si>
    <t>Środki na dofinansowanie własnych inwestycji gmin - Fundusz Spójności - Gospodarka wodno-ściekowa w Raciborzu</t>
  </si>
  <si>
    <t>Podatek od towarów i usług (MSO)</t>
  </si>
  <si>
    <t>Wpływy z różnych opłat (MSO)</t>
  </si>
  <si>
    <t>Wpływy z usług (MSO)</t>
  </si>
  <si>
    <t>Wpływy do budżetu nadwyżki środków obrotowych zakładu budżetowego - ZWiK</t>
  </si>
  <si>
    <t>Środki na dofinansowanie własnych zadań bieżących gmin (Dni Raciborza - WEKiS)</t>
  </si>
  <si>
    <t>Wpływy z tytułu pomocy finansowej udzielanej między jednostkami samorządu terytorialnego (Publikacja VIII Zeszytu Raciborskiego Strzecha)</t>
  </si>
  <si>
    <t>Wpływy z różnych dochodów (PZW)</t>
  </si>
  <si>
    <t>środki pozyskane z innych źródeł</t>
  </si>
  <si>
    <t>wpływy ze sprzedaży majątku gminy</t>
  </si>
  <si>
    <t>subwencje</t>
  </si>
  <si>
    <t>udziały w podatkach od osób fizycznych i prawnych</t>
  </si>
  <si>
    <t>wpływy z podatków i opłat lokalnych</t>
  </si>
  <si>
    <t>wpływy z usług - MSO</t>
  </si>
  <si>
    <t>wpływy z różnych dochodów</t>
  </si>
  <si>
    <t>inne dochody</t>
  </si>
  <si>
    <t>dotacje</t>
  </si>
  <si>
    <t>podatek VAT</t>
  </si>
  <si>
    <t>opłata w stołówkach i przedszkolach</t>
  </si>
  <si>
    <t>Załącznik Nr 1</t>
  </si>
  <si>
    <t>Środki na dofinansowanie własnych inwestycji gmin (Rewitalizacja centrum miasta) - Batorego 7</t>
  </si>
  <si>
    <t>Środki na dofinansowanie własnych zadań bieżących gmin - promocja miasta i współpraca zagraniczna</t>
  </si>
  <si>
    <t>85324 - Państwowy Fundusz Rehabilitacji Osób Niepełnospr.</t>
  </si>
  <si>
    <t>Wpływy z różnych dochodów (Henkel i sprzedaż specyfikacji przetargowych)</t>
  </si>
  <si>
    <t>Środki na dofinansowanie własnych inwestycji gmin (Zagospodarowanie terenu "Ostróg")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</si>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</sst>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dd/mm/yyyy"/>
    <numFmt numFmtId="168" formatCode="0.0%"/>
  </numFmts>
  <fonts count="9">
    <font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" xfId="19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9" fontId="1" fillId="0" borderId="3" xfId="19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9" fontId="6" fillId="0" borderId="4" xfId="19" applyFont="1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9" fontId="5" fillId="0" borderId="6" xfId="19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9" fontId="5" fillId="0" borderId="8" xfId="19" applyFont="1" applyBorder="1" applyAlignment="1">
      <alignment/>
    </xf>
    <xf numFmtId="0" fontId="5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9" fontId="0" fillId="0" borderId="9" xfId="19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19" applyFont="1" applyBorder="1" applyAlignment="1">
      <alignment/>
    </xf>
    <xf numFmtId="0" fontId="0" fillId="0" borderId="9" xfId="0" applyNumberFormat="1" applyFont="1" applyBorder="1" applyAlignment="1">
      <alignment/>
    </xf>
    <xf numFmtId="0" fontId="1" fillId="0" borderId="3" xfId="0" applyFont="1" applyBorder="1" applyAlignment="1">
      <alignment vertical="justify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9" fontId="1" fillId="0" borderId="3" xfId="19" applyFont="1" applyBorder="1" applyAlignment="1">
      <alignment vertical="center"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9" applyFont="1" applyBorder="1" applyAlignment="1">
      <alignment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5" fillId="0" borderId="14" xfId="0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8" xfId="0" applyFont="1" applyBorder="1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4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5" customWidth="1"/>
    <col min="2" max="2" width="5.75390625" style="5" customWidth="1"/>
    <col min="3" max="3" width="49.00390625" style="5" customWidth="1"/>
    <col min="4" max="4" width="11.75390625" style="7" bestFit="1" customWidth="1"/>
    <col min="5" max="5" width="10.75390625" style="7" bestFit="1" customWidth="1"/>
    <col min="6" max="6" width="11.75390625" style="7" bestFit="1" customWidth="1"/>
    <col min="7" max="7" width="5.75390625" style="5" customWidth="1"/>
    <col min="8" max="16384" width="9.125" style="5" customWidth="1"/>
  </cols>
  <sheetData>
    <row r="1" ht="15">
      <c r="G1" s="46" t="s">
        <v>207</v>
      </c>
    </row>
    <row r="2" ht="15">
      <c r="G2" s="46" t="s">
        <v>213</v>
      </c>
    </row>
    <row r="3" ht="15">
      <c r="G3" s="46" t="s">
        <v>214</v>
      </c>
    </row>
    <row r="5" spans="1:7" ht="25.5">
      <c r="A5" s="12" t="s">
        <v>93</v>
      </c>
      <c r="B5" s="12" t="s">
        <v>94</v>
      </c>
      <c r="C5" s="12" t="s">
        <v>155</v>
      </c>
      <c r="D5" s="1" t="s">
        <v>89</v>
      </c>
      <c r="E5" s="1" t="s">
        <v>90</v>
      </c>
      <c r="F5" s="1" t="s">
        <v>91</v>
      </c>
      <c r="G5" s="12" t="s">
        <v>92</v>
      </c>
    </row>
    <row r="6" spans="1:7" s="8" customFormat="1" ht="11.25">
      <c r="A6" s="13">
        <v>1</v>
      </c>
      <c r="B6" s="13">
        <v>2</v>
      </c>
      <c r="C6" s="13">
        <v>3</v>
      </c>
      <c r="D6" s="2">
        <v>4</v>
      </c>
      <c r="E6" s="2">
        <v>5</v>
      </c>
      <c r="F6" s="2">
        <v>6</v>
      </c>
      <c r="G6" s="14" t="s">
        <v>154</v>
      </c>
    </row>
    <row r="7" spans="1:7" s="18" customFormat="1" ht="13.5" thickBot="1">
      <c r="A7" s="15" t="s">
        <v>109</v>
      </c>
      <c r="B7" s="15"/>
      <c r="C7" s="15"/>
      <c r="D7" s="16">
        <f>SUBTOTAL(9,D10:D209)</f>
        <v>102611385</v>
      </c>
      <c r="E7" s="16">
        <f>SUBTOTAL(9,E10:E209)</f>
        <v>95165220</v>
      </c>
      <c r="F7" s="16">
        <f>SUBTOTAL(9,F10:F209)</f>
        <v>103660452</v>
      </c>
      <c r="G7" s="17">
        <f>F7/E7</f>
        <v>1.089268243166989</v>
      </c>
    </row>
    <row r="8" spans="1:7" s="22" customFormat="1" ht="14.25" outlineLevel="1" thickBot="1" thickTop="1">
      <c r="A8" s="19" t="s">
        <v>108</v>
      </c>
      <c r="B8" s="19"/>
      <c r="C8" s="19"/>
      <c r="D8" s="20">
        <f>SUBTOTAL(9,D10:D10)</f>
        <v>0</v>
      </c>
      <c r="E8" s="20">
        <f>SUBTOTAL(9,E10:E10)</f>
        <v>0</v>
      </c>
      <c r="F8" s="20">
        <f>SUBTOTAL(9,F10:F10)</f>
        <v>679</v>
      </c>
      <c r="G8" s="21"/>
    </row>
    <row r="9" spans="1:7" s="30" customFormat="1" ht="12.75" outlineLevel="2">
      <c r="A9" s="27"/>
      <c r="B9" s="27" t="s">
        <v>153</v>
      </c>
      <c r="C9" s="27"/>
      <c r="D9" s="28">
        <f>SUBTOTAL(9,D10:D10)</f>
        <v>0</v>
      </c>
      <c r="E9" s="28">
        <f>SUBTOTAL(9,E10:E10)</f>
        <v>0</v>
      </c>
      <c r="F9" s="28">
        <f>SUBTOTAL(9,F10:F10)</f>
        <v>679</v>
      </c>
      <c r="G9" s="29"/>
    </row>
    <row r="10" spans="1:7" ht="12.75" outlineLevel="3">
      <c r="A10" s="9" t="s">
        <v>27</v>
      </c>
      <c r="B10" s="9" t="s">
        <v>28</v>
      </c>
      <c r="C10" s="9" t="s">
        <v>156</v>
      </c>
      <c r="D10" s="10"/>
      <c r="E10" s="10"/>
      <c r="F10" s="10">
        <v>679</v>
      </c>
      <c r="G10" s="11"/>
    </row>
    <row r="11" spans="1:7" s="22" customFormat="1" ht="13.5" outlineLevel="1" thickBot="1">
      <c r="A11" s="23" t="s">
        <v>107</v>
      </c>
      <c r="B11" s="23"/>
      <c r="C11" s="23"/>
      <c r="D11" s="24">
        <f>SUBTOTAL(9,D13:D18)</f>
        <v>1830520</v>
      </c>
      <c r="E11" s="24">
        <f>SUBTOTAL(9,E13:E18)</f>
        <v>1865880</v>
      </c>
      <c r="F11" s="24">
        <f>SUBTOTAL(9,F13:F18)</f>
        <v>1873548</v>
      </c>
      <c r="G11" s="25">
        <f aca="true" t="shared" si="0" ref="G11:G70">F11/E11</f>
        <v>1.0041095890410958</v>
      </c>
    </row>
    <row r="12" spans="1:7" s="30" customFormat="1" ht="12.75" outlineLevel="2">
      <c r="A12" s="27"/>
      <c r="B12" s="27" t="s">
        <v>152</v>
      </c>
      <c r="C12" s="27"/>
      <c r="D12" s="28">
        <f>SUBTOTAL(9,D13:D16)</f>
        <v>1830520</v>
      </c>
      <c r="E12" s="28">
        <f>SUBTOTAL(9,E13:E16)</f>
        <v>1745880</v>
      </c>
      <c r="F12" s="28">
        <f>SUBTOTAL(9,F13:F16)</f>
        <v>1762505</v>
      </c>
      <c r="G12" s="29">
        <f t="shared" si="0"/>
        <v>1.0095224184938254</v>
      </c>
    </row>
    <row r="13" spans="1:7" ht="12.75" outlineLevel="3">
      <c r="A13" s="9" t="s">
        <v>29</v>
      </c>
      <c r="B13" s="9" t="s">
        <v>30</v>
      </c>
      <c r="C13" s="9" t="s">
        <v>0</v>
      </c>
      <c r="D13" s="10"/>
      <c r="E13" s="10"/>
      <c r="F13" s="10">
        <v>3588</v>
      </c>
      <c r="G13" s="11"/>
    </row>
    <row r="14" spans="1:7" ht="12.75" outlineLevel="3">
      <c r="A14" s="3" t="s">
        <v>29</v>
      </c>
      <c r="B14" s="3" t="s">
        <v>30</v>
      </c>
      <c r="C14" s="3" t="s">
        <v>1</v>
      </c>
      <c r="D14" s="4"/>
      <c r="E14" s="4">
        <v>585635</v>
      </c>
      <c r="F14" s="4">
        <v>598673</v>
      </c>
      <c r="G14" s="6">
        <f t="shared" si="0"/>
        <v>1.022263013651848</v>
      </c>
    </row>
    <row r="15" spans="1:7" ht="12.75" outlineLevel="3">
      <c r="A15" s="3" t="s">
        <v>29</v>
      </c>
      <c r="B15" s="3" t="s">
        <v>30</v>
      </c>
      <c r="C15" s="3" t="s">
        <v>2</v>
      </c>
      <c r="D15" s="4"/>
      <c r="E15" s="4">
        <v>184365</v>
      </c>
      <c r="F15" s="4">
        <v>184364</v>
      </c>
      <c r="G15" s="6">
        <f t="shared" si="0"/>
        <v>0.9999945759770021</v>
      </c>
    </row>
    <row r="16" spans="1:7" ht="38.25" customHeight="1" outlineLevel="3">
      <c r="A16" s="40" t="s">
        <v>29</v>
      </c>
      <c r="B16" s="40" t="s">
        <v>30</v>
      </c>
      <c r="C16" s="39" t="s">
        <v>160</v>
      </c>
      <c r="D16" s="41">
        <v>1830520</v>
      </c>
      <c r="E16" s="41">
        <v>975880</v>
      </c>
      <c r="F16" s="41">
        <v>975880</v>
      </c>
      <c r="G16" s="42">
        <f t="shared" si="0"/>
        <v>1</v>
      </c>
    </row>
    <row r="17" spans="1:7" s="30" customFormat="1" ht="12.75" outlineLevel="2">
      <c r="A17" s="31"/>
      <c r="B17" s="31" t="s">
        <v>151</v>
      </c>
      <c r="C17" s="31"/>
      <c r="D17" s="32">
        <f>SUBTOTAL(9,D18:D18)</f>
        <v>0</v>
      </c>
      <c r="E17" s="32">
        <f>SUBTOTAL(9,E18:E18)</f>
        <v>120000</v>
      </c>
      <c r="F17" s="32">
        <f>SUBTOTAL(9,F18:F18)</f>
        <v>111043</v>
      </c>
      <c r="G17" s="33">
        <f t="shared" si="0"/>
        <v>0.9253583333333333</v>
      </c>
    </row>
    <row r="18" spans="1:7" ht="25.5" customHeight="1" outlineLevel="3">
      <c r="A18" s="36" t="s">
        <v>29</v>
      </c>
      <c r="B18" s="36" t="s">
        <v>31</v>
      </c>
      <c r="C18" s="35" t="s">
        <v>161</v>
      </c>
      <c r="D18" s="37"/>
      <c r="E18" s="37">
        <v>120000</v>
      </c>
      <c r="F18" s="37">
        <v>111043</v>
      </c>
      <c r="G18" s="38">
        <f t="shared" si="0"/>
        <v>0.9253583333333333</v>
      </c>
    </row>
    <row r="19" spans="1:7" s="22" customFormat="1" ht="13.5" outlineLevel="1" thickBot="1">
      <c r="A19" s="23" t="s">
        <v>106</v>
      </c>
      <c r="B19" s="23"/>
      <c r="C19" s="23"/>
      <c r="D19" s="24">
        <f>SUBTOTAL(9,D21:D33)</f>
        <v>15322500</v>
      </c>
      <c r="E19" s="24">
        <f>SUBTOTAL(9,E21:E33)</f>
        <v>15473373</v>
      </c>
      <c r="F19" s="24">
        <f>SUBTOTAL(9,F21:F33)</f>
        <v>17534254</v>
      </c>
      <c r="G19" s="25">
        <f t="shared" si="0"/>
        <v>1.1331888658019167</v>
      </c>
    </row>
    <row r="20" spans="1:7" s="30" customFormat="1" ht="12.75" outlineLevel="2">
      <c r="A20" s="27"/>
      <c r="B20" s="27" t="s">
        <v>150</v>
      </c>
      <c r="C20" s="27"/>
      <c r="D20" s="28">
        <f>SUBTOTAL(9,D21:D21)</f>
        <v>0</v>
      </c>
      <c r="E20" s="28">
        <f>SUBTOTAL(9,E21:E21)</f>
        <v>0</v>
      </c>
      <c r="F20" s="28">
        <f>SUBTOTAL(9,F21:F21)</f>
        <v>53853</v>
      </c>
      <c r="G20" s="29"/>
    </row>
    <row r="21" spans="1:7" ht="12.75" outlineLevel="3">
      <c r="A21" s="9" t="s">
        <v>32</v>
      </c>
      <c r="B21" s="9" t="s">
        <v>33</v>
      </c>
      <c r="C21" s="9" t="s">
        <v>162</v>
      </c>
      <c r="D21" s="10"/>
      <c r="E21" s="10"/>
      <c r="F21" s="10">
        <v>53853</v>
      </c>
      <c r="G21" s="11"/>
    </row>
    <row r="22" spans="1:7" s="30" customFormat="1" ht="12.75" outlineLevel="2">
      <c r="A22" s="31"/>
      <c r="B22" s="31" t="s">
        <v>149</v>
      </c>
      <c r="C22" s="31"/>
      <c r="D22" s="32">
        <f>SUBTOTAL(9,D23:D31)</f>
        <v>14972500</v>
      </c>
      <c r="E22" s="32">
        <f>SUBTOTAL(9,E23:E31)</f>
        <v>15123373</v>
      </c>
      <c r="F22" s="32">
        <f>SUBTOTAL(9,F23:F31)</f>
        <v>17480401</v>
      </c>
      <c r="G22" s="33">
        <f t="shared" si="0"/>
        <v>1.1558533271645155</v>
      </c>
    </row>
    <row r="23" spans="1:7" ht="25.5" customHeight="1" outlineLevel="3">
      <c r="A23" s="36" t="s">
        <v>32</v>
      </c>
      <c r="B23" s="36" t="s">
        <v>34</v>
      </c>
      <c r="C23" s="35" t="s">
        <v>3</v>
      </c>
      <c r="D23" s="37">
        <v>946242</v>
      </c>
      <c r="E23" s="37">
        <v>946242</v>
      </c>
      <c r="F23" s="37">
        <v>998211</v>
      </c>
      <c r="G23" s="38">
        <f t="shared" si="0"/>
        <v>1.0549214682924664</v>
      </c>
    </row>
    <row r="24" spans="1:7" ht="12.75" outlineLevel="3">
      <c r="A24" s="3" t="s">
        <v>32</v>
      </c>
      <c r="B24" s="3" t="s">
        <v>34</v>
      </c>
      <c r="C24" s="3" t="s">
        <v>157</v>
      </c>
      <c r="D24" s="4"/>
      <c r="E24" s="4"/>
      <c r="F24" s="4">
        <v>7</v>
      </c>
      <c r="G24" s="6"/>
    </row>
    <row r="25" spans="1:7" ht="12.75" outlineLevel="3">
      <c r="A25" s="3" t="s">
        <v>32</v>
      </c>
      <c r="B25" s="3" t="s">
        <v>34</v>
      </c>
      <c r="C25" s="3" t="s">
        <v>156</v>
      </c>
      <c r="D25" s="4">
        <v>150000</v>
      </c>
      <c r="E25" s="4">
        <v>220000</v>
      </c>
      <c r="F25" s="4">
        <v>255586</v>
      </c>
      <c r="G25" s="6">
        <f t="shared" si="0"/>
        <v>1.1617545454545455</v>
      </c>
    </row>
    <row r="26" spans="1:7" ht="25.5" customHeight="1" outlineLevel="3">
      <c r="A26" s="40" t="s">
        <v>32</v>
      </c>
      <c r="B26" s="40" t="s">
        <v>34</v>
      </c>
      <c r="C26" s="39" t="s">
        <v>163</v>
      </c>
      <c r="D26" s="41">
        <v>60000</v>
      </c>
      <c r="E26" s="41">
        <v>60000</v>
      </c>
      <c r="F26" s="41">
        <v>46243</v>
      </c>
      <c r="G26" s="42">
        <f t="shared" si="0"/>
        <v>0.7707166666666667</v>
      </c>
    </row>
    <row r="27" spans="1:7" ht="12.75" outlineLevel="3">
      <c r="A27" s="3" t="s">
        <v>32</v>
      </c>
      <c r="B27" s="3" t="s">
        <v>34</v>
      </c>
      <c r="C27" s="3" t="s">
        <v>4</v>
      </c>
      <c r="D27" s="4">
        <v>4216258</v>
      </c>
      <c r="E27" s="4">
        <v>4297131</v>
      </c>
      <c r="F27" s="4">
        <v>5462972</v>
      </c>
      <c r="G27" s="6">
        <f t="shared" si="0"/>
        <v>1.2713068323958474</v>
      </c>
    </row>
    <row r="28" spans="1:7" ht="25.5" customHeight="1" outlineLevel="3">
      <c r="A28" s="40" t="s">
        <v>32</v>
      </c>
      <c r="B28" s="40" t="s">
        <v>34</v>
      </c>
      <c r="C28" s="39" t="s">
        <v>164</v>
      </c>
      <c r="D28" s="41">
        <v>1600000</v>
      </c>
      <c r="E28" s="41">
        <v>1600000</v>
      </c>
      <c r="F28" s="41">
        <v>1601000</v>
      </c>
      <c r="G28" s="42">
        <f>F28/E28</f>
        <v>1.000625</v>
      </c>
    </row>
    <row r="29" spans="1:7" ht="12.75" outlineLevel="3">
      <c r="A29" s="3" t="s">
        <v>32</v>
      </c>
      <c r="B29" s="3" t="s">
        <v>34</v>
      </c>
      <c r="C29" s="3" t="s">
        <v>165</v>
      </c>
      <c r="D29" s="4">
        <v>8000000</v>
      </c>
      <c r="E29" s="4">
        <v>8000000</v>
      </c>
      <c r="F29" s="4">
        <v>9090000</v>
      </c>
      <c r="G29" s="6">
        <f>F29/E29</f>
        <v>1.13625</v>
      </c>
    </row>
    <row r="30" spans="1:7" ht="12.75" outlineLevel="3">
      <c r="A30" s="3" t="s">
        <v>32</v>
      </c>
      <c r="B30" s="3" t="s">
        <v>34</v>
      </c>
      <c r="C30" s="3" t="s">
        <v>0</v>
      </c>
      <c r="D30" s="4"/>
      <c r="E30" s="4"/>
      <c r="F30" s="4">
        <v>22516</v>
      </c>
      <c r="G30" s="6"/>
    </row>
    <row r="31" spans="1:7" ht="12.75" outlineLevel="3">
      <c r="A31" s="3" t="s">
        <v>32</v>
      </c>
      <c r="B31" s="3" t="s">
        <v>34</v>
      </c>
      <c r="C31" s="3" t="s">
        <v>1</v>
      </c>
      <c r="D31" s="4"/>
      <c r="E31" s="4"/>
      <c r="F31" s="4">
        <v>3866</v>
      </c>
      <c r="G31" s="6"/>
    </row>
    <row r="32" spans="1:7" s="30" customFormat="1" ht="12.75" outlineLevel="2">
      <c r="A32" s="31"/>
      <c r="B32" s="31" t="s">
        <v>148</v>
      </c>
      <c r="C32" s="31"/>
      <c r="D32" s="32">
        <f>SUBTOTAL(9,D33:D33)</f>
        <v>350000</v>
      </c>
      <c r="E32" s="32">
        <f>SUBTOTAL(9,E33:E33)</f>
        <v>350000</v>
      </c>
      <c r="F32" s="32">
        <f>SUBTOTAL(9,F33:F33)</f>
        <v>0</v>
      </c>
      <c r="G32" s="33">
        <f t="shared" si="0"/>
        <v>0</v>
      </c>
    </row>
    <row r="33" spans="1:7" ht="25.5" customHeight="1" outlineLevel="3">
      <c r="A33" s="36" t="s">
        <v>32</v>
      </c>
      <c r="B33" s="36" t="s">
        <v>35</v>
      </c>
      <c r="C33" s="35" t="s">
        <v>208</v>
      </c>
      <c r="D33" s="37">
        <v>350000</v>
      </c>
      <c r="E33" s="37">
        <v>350000</v>
      </c>
      <c r="F33" s="37">
        <v>0</v>
      </c>
      <c r="G33" s="38">
        <f t="shared" si="0"/>
        <v>0</v>
      </c>
    </row>
    <row r="34" spans="1:7" s="22" customFormat="1" ht="13.5" outlineLevel="1" thickBot="1">
      <c r="A34" s="23" t="s">
        <v>105</v>
      </c>
      <c r="B34" s="23"/>
      <c r="C34" s="23"/>
      <c r="D34" s="24">
        <f>SUBTOTAL(9,D36:D46)</f>
        <v>2136750</v>
      </c>
      <c r="E34" s="24">
        <f>SUBTOTAL(9,E36:E46)</f>
        <v>2635903</v>
      </c>
      <c r="F34" s="24">
        <f>SUBTOTAL(9,F36:F46)</f>
        <v>2433236</v>
      </c>
      <c r="G34" s="25">
        <f t="shared" si="0"/>
        <v>0.9231128763084225</v>
      </c>
    </row>
    <row r="35" spans="1:7" s="30" customFormat="1" ht="12.75" outlineLevel="2">
      <c r="A35" s="27"/>
      <c r="B35" s="27" t="s">
        <v>147</v>
      </c>
      <c r="C35" s="27"/>
      <c r="D35" s="28">
        <f>SUBTOTAL(9,D36:D36)</f>
        <v>0</v>
      </c>
      <c r="E35" s="28">
        <f>SUBTOTAL(9,E36:E36)</f>
        <v>0</v>
      </c>
      <c r="F35" s="28">
        <f>SUBTOTAL(9,F36:F36)</f>
        <v>29</v>
      </c>
      <c r="G35" s="29"/>
    </row>
    <row r="36" spans="1:7" ht="12.75" outlineLevel="3">
      <c r="A36" s="9" t="s">
        <v>36</v>
      </c>
      <c r="B36" s="9" t="s">
        <v>37</v>
      </c>
      <c r="C36" s="9" t="s">
        <v>1</v>
      </c>
      <c r="D36" s="10"/>
      <c r="E36" s="10"/>
      <c r="F36" s="10">
        <v>29</v>
      </c>
      <c r="G36" s="11"/>
    </row>
    <row r="37" spans="1:7" s="30" customFormat="1" ht="12.75" outlineLevel="2">
      <c r="A37" s="31"/>
      <c r="B37" s="31" t="s">
        <v>146</v>
      </c>
      <c r="C37" s="31"/>
      <c r="D37" s="32">
        <f>SUBTOTAL(9,D38:D38)</f>
        <v>0</v>
      </c>
      <c r="E37" s="32">
        <f>SUBTOTAL(9,E38:E38)</f>
        <v>0</v>
      </c>
      <c r="F37" s="32">
        <f>SUBTOTAL(9,F38:F38)</f>
        <v>0</v>
      </c>
      <c r="G37" s="33"/>
    </row>
    <row r="38" spans="1:7" ht="12.75" outlineLevel="3">
      <c r="A38" s="9" t="s">
        <v>36</v>
      </c>
      <c r="B38" s="9" t="s">
        <v>38</v>
      </c>
      <c r="C38" s="9" t="s">
        <v>1</v>
      </c>
      <c r="D38" s="10"/>
      <c r="E38" s="10"/>
      <c r="F38" s="10">
        <v>0</v>
      </c>
      <c r="G38" s="11"/>
    </row>
    <row r="39" spans="1:7" s="30" customFormat="1" ht="12.75" outlineLevel="2">
      <c r="A39" s="31"/>
      <c r="B39" s="31" t="s">
        <v>145</v>
      </c>
      <c r="C39" s="31"/>
      <c r="D39" s="32">
        <f>SUBTOTAL(9,D40:D43)</f>
        <v>2100000</v>
      </c>
      <c r="E39" s="32">
        <f>SUBTOTAL(9,E40:E43)</f>
        <v>2609103</v>
      </c>
      <c r="F39" s="32">
        <f>SUBTOTAL(9,F40:F43)</f>
        <v>2412239</v>
      </c>
      <c r="G39" s="33">
        <f t="shared" si="0"/>
        <v>0.9245472486137957</v>
      </c>
    </row>
    <row r="40" spans="1:7" ht="12.75" outlineLevel="3">
      <c r="A40" s="3" t="s">
        <v>36</v>
      </c>
      <c r="B40" s="3" t="s">
        <v>39</v>
      </c>
      <c r="C40" s="3" t="s">
        <v>156</v>
      </c>
      <c r="D40" s="4">
        <v>40000</v>
      </c>
      <c r="E40" s="4">
        <v>40000</v>
      </c>
      <c r="F40" s="4">
        <v>36863</v>
      </c>
      <c r="G40" s="6">
        <f t="shared" si="0"/>
        <v>0.921575</v>
      </c>
    </row>
    <row r="41" spans="1:7" ht="12.75" outlineLevel="3">
      <c r="A41" s="3" t="s">
        <v>36</v>
      </c>
      <c r="B41" s="3" t="s">
        <v>39</v>
      </c>
      <c r="C41" s="3" t="s">
        <v>5</v>
      </c>
      <c r="D41" s="4">
        <v>2060000</v>
      </c>
      <c r="E41" s="4">
        <v>2561600</v>
      </c>
      <c r="F41" s="4">
        <v>2322029</v>
      </c>
      <c r="G41" s="6">
        <f t="shared" si="0"/>
        <v>0.9064760306058713</v>
      </c>
    </row>
    <row r="42" spans="1:7" ht="12.75" outlineLevel="3">
      <c r="A42" s="3" t="s">
        <v>36</v>
      </c>
      <c r="B42" s="3" t="s">
        <v>39</v>
      </c>
      <c r="C42" s="3" t="s">
        <v>0</v>
      </c>
      <c r="D42" s="4"/>
      <c r="E42" s="4"/>
      <c r="F42" s="4">
        <v>518</v>
      </c>
      <c r="G42" s="6"/>
    </row>
    <row r="43" spans="1:7" ht="12.75" outlineLevel="3">
      <c r="A43" s="3" t="s">
        <v>36</v>
      </c>
      <c r="B43" s="3" t="s">
        <v>39</v>
      </c>
      <c r="C43" s="3" t="s">
        <v>1</v>
      </c>
      <c r="D43" s="4"/>
      <c r="E43" s="4">
        <v>7503</v>
      </c>
      <c r="F43" s="4">
        <v>52829</v>
      </c>
      <c r="G43" s="6">
        <f t="shared" si="0"/>
        <v>7.041050246568039</v>
      </c>
    </row>
    <row r="44" spans="1:7" s="30" customFormat="1" ht="12.75" outlineLevel="2">
      <c r="A44" s="31"/>
      <c r="B44" s="31" t="s">
        <v>144</v>
      </c>
      <c r="C44" s="31"/>
      <c r="D44" s="32">
        <f>SUBTOTAL(9,D45:D46)</f>
        <v>36750</v>
      </c>
      <c r="E44" s="32">
        <f>SUBTOTAL(9,E45:E46)</f>
        <v>26800</v>
      </c>
      <c r="F44" s="32">
        <f>SUBTOTAL(9,F45:F46)</f>
        <v>20968</v>
      </c>
      <c r="G44" s="33">
        <f t="shared" si="0"/>
        <v>0.7823880597014925</v>
      </c>
    </row>
    <row r="45" spans="1:7" ht="12.75" outlineLevel="3">
      <c r="A45" s="3" t="s">
        <v>36</v>
      </c>
      <c r="B45" s="3" t="s">
        <v>40</v>
      </c>
      <c r="C45" s="3" t="s">
        <v>1</v>
      </c>
      <c r="D45" s="4"/>
      <c r="E45" s="4"/>
      <c r="F45" s="4">
        <v>5671</v>
      </c>
      <c r="G45" s="6"/>
    </row>
    <row r="46" spans="1:7" ht="25.5" customHeight="1" outlineLevel="3">
      <c r="A46" s="40" t="s">
        <v>36</v>
      </c>
      <c r="B46" s="40" t="s">
        <v>40</v>
      </c>
      <c r="C46" s="39" t="s">
        <v>209</v>
      </c>
      <c r="D46" s="41">
        <v>36750</v>
      </c>
      <c r="E46" s="41">
        <v>26800</v>
      </c>
      <c r="F46" s="41">
        <v>15297</v>
      </c>
      <c r="G46" s="42">
        <f t="shared" si="0"/>
        <v>0.5707835820895523</v>
      </c>
    </row>
    <row r="47" spans="1:7" s="22" customFormat="1" ht="13.5" outlineLevel="1" thickBot="1">
      <c r="A47" s="23" t="s">
        <v>104</v>
      </c>
      <c r="B47" s="23"/>
      <c r="C47" s="23"/>
      <c r="D47" s="24">
        <f>SUBTOTAL(9,D49:D52)</f>
        <v>0</v>
      </c>
      <c r="E47" s="24">
        <f>SUBTOTAL(9,E49:E52)</f>
        <v>3000</v>
      </c>
      <c r="F47" s="24">
        <f>SUBTOTAL(9,F49:F52)</f>
        <v>47009</v>
      </c>
      <c r="G47" s="25"/>
    </row>
    <row r="48" spans="1:7" s="30" customFormat="1" ht="12.75" outlineLevel="2">
      <c r="A48" s="27"/>
      <c r="B48" s="27" t="s">
        <v>143</v>
      </c>
      <c r="C48" s="27"/>
      <c r="D48" s="28">
        <f>SUBTOTAL(9,D49:D49)</f>
        <v>0</v>
      </c>
      <c r="E48" s="28">
        <f>SUBTOTAL(9,E49:E49)</f>
        <v>3000</v>
      </c>
      <c r="F48" s="28">
        <f>SUBTOTAL(9,F49:F49)</f>
        <v>3000</v>
      </c>
      <c r="G48" s="29">
        <f t="shared" si="0"/>
        <v>1</v>
      </c>
    </row>
    <row r="49" spans="1:7" ht="12.75" outlineLevel="3">
      <c r="A49" s="9" t="s">
        <v>41</v>
      </c>
      <c r="B49" s="9" t="s">
        <v>42</v>
      </c>
      <c r="C49" s="9" t="s">
        <v>1</v>
      </c>
      <c r="D49" s="10"/>
      <c r="E49" s="10">
        <v>3000</v>
      </c>
      <c r="F49" s="10">
        <v>3000</v>
      </c>
      <c r="G49" s="11">
        <f t="shared" si="0"/>
        <v>1</v>
      </c>
    </row>
    <row r="50" spans="1:7" s="30" customFormat="1" ht="12.75" outlineLevel="2">
      <c r="A50" s="31"/>
      <c r="B50" s="31" t="s">
        <v>142</v>
      </c>
      <c r="C50" s="31"/>
      <c r="D50" s="32">
        <f>SUBTOTAL(9,D51:D52)</f>
        <v>0</v>
      </c>
      <c r="E50" s="32">
        <f>SUBTOTAL(9,E51:E52)</f>
        <v>0</v>
      </c>
      <c r="F50" s="32">
        <f>SUBTOTAL(9,F51:F52)</f>
        <v>44009</v>
      </c>
      <c r="G50" s="33"/>
    </row>
    <row r="51" spans="1:7" ht="12.75" outlineLevel="3">
      <c r="A51" s="9" t="s">
        <v>41</v>
      </c>
      <c r="B51" s="9" t="s">
        <v>43</v>
      </c>
      <c r="C51" s="9" t="s">
        <v>6</v>
      </c>
      <c r="D51" s="10"/>
      <c r="E51" s="10"/>
      <c r="F51" s="10">
        <v>43799</v>
      </c>
      <c r="G51" s="11"/>
    </row>
    <row r="52" spans="1:7" ht="12.75" outlineLevel="3">
      <c r="A52" s="3" t="s">
        <v>41</v>
      </c>
      <c r="B52" s="3" t="s">
        <v>43</v>
      </c>
      <c r="C52" s="3" t="s">
        <v>7</v>
      </c>
      <c r="D52" s="4"/>
      <c r="E52" s="4"/>
      <c r="F52" s="4">
        <v>210</v>
      </c>
      <c r="G52" s="6"/>
    </row>
    <row r="53" spans="1:7" s="22" customFormat="1" ht="40.5" customHeight="1" outlineLevel="1" thickBot="1">
      <c r="A53" s="49" t="s">
        <v>158</v>
      </c>
      <c r="B53" s="50"/>
      <c r="C53" s="51"/>
      <c r="D53" s="24">
        <f>SUBTOTAL(9,D55:D84)</f>
        <v>44094200</v>
      </c>
      <c r="E53" s="24">
        <f>SUBTOTAL(9,E55:E84)</f>
        <v>46555732</v>
      </c>
      <c r="F53" s="24">
        <f>SUBTOTAL(9,F55:F84)</f>
        <v>52333066</v>
      </c>
      <c r="G53" s="25">
        <f t="shared" si="0"/>
        <v>1.1240950093964799</v>
      </c>
    </row>
    <row r="54" spans="1:7" s="30" customFormat="1" ht="12.75" outlineLevel="2">
      <c r="A54" s="27"/>
      <c r="B54" s="27" t="s">
        <v>141</v>
      </c>
      <c r="C54" s="27"/>
      <c r="D54" s="28">
        <f>SUBTOTAL(9,D55:D56)</f>
        <v>50000</v>
      </c>
      <c r="E54" s="28">
        <f>SUBTOTAL(9,E55:E56)</f>
        <v>50000</v>
      </c>
      <c r="F54" s="28">
        <f>SUBTOTAL(9,F55:F56)</f>
        <v>68085</v>
      </c>
      <c r="G54" s="29">
        <f t="shared" si="0"/>
        <v>1.3617</v>
      </c>
    </row>
    <row r="55" spans="1:7" ht="26.25" customHeight="1" outlineLevel="3">
      <c r="A55" s="36" t="s">
        <v>44</v>
      </c>
      <c r="B55" s="36" t="s">
        <v>45</v>
      </c>
      <c r="C55" s="35" t="s">
        <v>8</v>
      </c>
      <c r="D55" s="37">
        <v>50000</v>
      </c>
      <c r="E55" s="37">
        <v>50000</v>
      </c>
      <c r="F55" s="37">
        <v>63372</v>
      </c>
      <c r="G55" s="38">
        <f t="shared" si="0"/>
        <v>1.26744</v>
      </c>
    </row>
    <row r="56" spans="1:7" ht="12.75" outlineLevel="3">
      <c r="A56" s="3" t="s">
        <v>44</v>
      </c>
      <c r="B56" s="3" t="s">
        <v>45</v>
      </c>
      <c r="C56" s="3" t="s">
        <v>0</v>
      </c>
      <c r="D56" s="4"/>
      <c r="E56" s="4"/>
      <c r="F56" s="4">
        <v>4713</v>
      </c>
      <c r="G56" s="6"/>
    </row>
    <row r="57" spans="1:7" s="30" customFormat="1" ht="38.25" customHeight="1" outlineLevel="2">
      <c r="A57" s="31"/>
      <c r="B57" s="47" t="s">
        <v>140</v>
      </c>
      <c r="C57" s="48"/>
      <c r="D57" s="32">
        <f>SUBTOTAL(9,D58:D64)</f>
        <v>18089200</v>
      </c>
      <c r="E57" s="32">
        <f>SUBTOTAL(9,E58:E64)</f>
        <v>19611430</v>
      </c>
      <c r="F57" s="32">
        <f>SUBTOTAL(9,F58:F64)</f>
        <v>22045833</v>
      </c>
      <c r="G57" s="33">
        <f t="shared" si="0"/>
        <v>1.1241318455614915</v>
      </c>
    </row>
    <row r="58" spans="1:7" ht="12.75" outlineLevel="3">
      <c r="A58" s="9" t="s">
        <v>44</v>
      </c>
      <c r="B58" s="9" t="s">
        <v>46</v>
      </c>
      <c r="C58" s="9" t="s">
        <v>9</v>
      </c>
      <c r="D58" s="10">
        <v>17450000</v>
      </c>
      <c r="E58" s="10">
        <v>18692230</v>
      </c>
      <c r="F58" s="10">
        <v>20640936</v>
      </c>
      <c r="G58" s="11">
        <f t="shared" si="0"/>
        <v>1.1042521946284634</v>
      </c>
    </row>
    <row r="59" spans="1:7" ht="12.75" outlineLevel="3">
      <c r="A59" s="3" t="s">
        <v>44</v>
      </c>
      <c r="B59" s="3" t="s">
        <v>46</v>
      </c>
      <c r="C59" s="3" t="s">
        <v>10</v>
      </c>
      <c r="D59" s="4">
        <v>70000</v>
      </c>
      <c r="E59" s="4">
        <v>70000</v>
      </c>
      <c r="F59" s="4">
        <v>83669</v>
      </c>
      <c r="G59" s="6">
        <f t="shared" si="0"/>
        <v>1.1952714285714285</v>
      </c>
    </row>
    <row r="60" spans="1:7" ht="12.75" outlineLevel="3">
      <c r="A60" s="3" t="s">
        <v>44</v>
      </c>
      <c r="B60" s="3" t="s">
        <v>46</v>
      </c>
      <c r="C60" s="3" t="s">
        <v>11</v>
      </c>
      <c r="D60" s="4">
        <v>4200</v>
      </c>
      <c r="E60" s="4">
        <v>4200</v>
      </c>
      <c r="F60" s="4">
        <v>5214</v>
      </c>
      <c r="G60" s="6">
        <f t="shared" si="0"/>
        <v>1.2414285714285713</v>
      </c>
    </row>
    <row r="61" spans="1:7" ht="12.75" outlineLevel="3">
      <c r="A61" s="3" t="s">
        <v>44</v>
      </c>
      <c r="B61" s="3" t="s">
        <v>46</v>
      </c>
      <c r="C61" s="3" t="s">
        <v>12</v>
      </c>
      <c r="D61" s="4">
        <v>400000</v>
      </c>
      <c r="E61" s="4">
        <v>400000</v>
      </c>
      <c r="F61" s="4">
        <v>436488</v>
      </c>
      <c r="G61" s="6">
        <f t="shared" si="0"/>
        <v>1.09122</v>
      </c>
    </row>
    <row r="62" spans="1:7" ht="12.75" outlineLevel="3">
      <c r="A62" s="3" t="s">
        <v>44</v>
      </c>
      <c r="B62" s="3" t="s">
        <v>46</v>
      </c>
      <c r="C62" s="3" t="s">
        <v>13</v>
      </c>
      <c r="D62" s="4">
        <v>100000</v>
      </c>
      <c r="E62" s="4">
        <v>40000</v>
      </c>
      <c r="F62" s="4">
        <v>41768</v>
      </c>
      <c r="G62" s="6">
        <f t="shared" si="0"/>
        <v>1.0442</v>
      </c>
    </row>
    <row r="63" spans="1:7" ht="12.75" outlineLevel="3">
      <c r="A63" s="3" t="s">
        <v>44</v>
      </c>
      <c r="B63" s="3" t="s">
        <v>46</v>
      </c>
      <c r="C63" s="3" t="s">
        <v>7</v>
      </c>
      <c r="D63" s="4">
        <v>15000</v>
      </c>
      <c r="E63" s="4">
        <v>15000</v>
      </c>
      <c r="F63" s="4">
        <v>3927</v>
      </c>
      <c r="G63" s="6">
        <f t="shared" si="0"/>
        <v>0.2618</v>
      </c>
    </row>
    <row r="64" spans="1:7" ht="12.75" outlineLevel="3">
      <c r="A64" s="3" t="s">
        <v>44</v>
      </c>
      <c r="B64" s="3" t="s">
        <v>46</v>
      </c>
      <c r="C64" s="3" t="s">
        <v>0</v>
      </c>
      <c r="D64" s="4">
        <v>50000</v>
      </c>
      <c r="E64" s="4">
        <v>390000</v>
      </c>
      <c r="F64" s="4">
        <v>833831</v>
      </c>
      <c r="G64" s="6">
        <f t="shared" si="0"/>
        <v>2.1380282051282054</v>
      </c>
    </row>
    <row r="65" spans="1:7" s="30" customFormat="1" ht="38.25" customHeight="1" outlineLevel="2">
      <c r="A65" s="31"/>
      <c r="B65" s="47" t="s">
        <v>139</v>
      </c>
      <c r="C65" s="48"/>
      <c r="D65" s="32">
        <f>SUBTOTAL(9,D66:D74)</f>
        <v>4499000</v>
      </c>
      <c r="E65" s="32">
        <f>SUBTOTAL(9,E66:E74)</f>
        <v>4474000</v>
      </c>
      <c r="F65" s="32">
        <f>SUBTOTAL(9,F66:F74)</f>
        <v>5676201</v>
      </c>
      <c r="G65" s="33">
        <f t="shared" si="0"/>
        <v>1.2687083147071971</v>
      </c>
    </row>
    <row r="66" spans="1:7" ht="12.75" outlineLevel="3">
      <c r="A66" s="9" t="s">
        <v>44</v>
      </c>
      <c r="B66" s="9" t="s">
        <v>47</v>
      </c>
      <c r="C66" s="9" t="s">
        <v>9</v>
      </c>
      <c r="D66" s="10">
        <v>1500000</v>
      </c>
      <c r="E66" s="10">
        <v>2100000</v>
      </c>
      <c r="F66" s="10">
        <v>2452174</v>
      </c>
      <c r="G66" s="11">
        <f t="shared" si="0"/>
        <v>1.1677019047619048</v>
      </c>
    </row>
    <row r="67" spans="1:7" ht="12.75" outlineLevel="3">
      <c r="A67" s="3" t="s">
        <v>44</v>
      </c>
      <c r="B67" s="3" t="s">
        <v>47</v>
      </c>
      <c r="C67" s="3" t="s">
        <v>10</v>
      </c>
      <c r="D67" s="4">
        <v>1100000</v>
      </c>
      <c r="E67" s="4">
        <v>500000</v>
      </c>
      <c r="F67" s="4">
        <v>598226</v>
      </c>
      <c r="G67" s="6">
        <f t="shared" si="0"/>
        <v>1.196452</v>
      </c>
    </row>
    <row r="68" spans="1:7" ht="12.75" outlineLevel="3">
      <c r="A68" s="3" t="s">
        <v>44</v>
      </c>
      <c r="B68" s="3" t="s">
        <v>47</v>
      </c>
      <c r="C68" s="3" t="s">
        <v>12</v>
      </c>
      <c r="D68" s="4">
        <v>300000</v>
      </c>
      <c r="E68" s="4">
        <v>350000</v>
      </c>
      <c r="F68" s="4">
        <v>478632</v>
      </c>
      <c r="G68" s="6">
        <f t="shared" si="0"/>
        <v>1.36752</v>
      </c>
    </row>
    <row r="69" spans="1:7" ht="12.75" outlineLevel="3">
      <c r="A69" s="3" t="s">
        <v>44</v>
      </c>
      <c r="B69" s="3" t="s">
        <v>47</v>
      </c>
      <c r="C69" s="3" t="s">
        <v>14</v>
      </c>
      <c r="D69" s="4">
        <v>200000</v>
      </c>
      <c r="E69" s="4">
        <v>200000</v>
      </c>
      <c r="F69" s="4">
        <v>320933</v>
      </c>
      <c r="G69" s="6">
        <f t="shared" si="0"/>
        <v>1.604665</v>
      </c>
    </row>
    <row r="70" spans="1:7" ht="12.75" outlineLevel="3">
      <c r="A70" s="3" t="s">
        <v>44</v>
      </c>
      <c r="B70" s="3" t="s">
        <v>47</v>
      </c>
      <c r="C70" s="3" t="s">
        <v>15</v>
      </c>
      <c r="D70" s="4">
        <v>55000</v>
      </c>
      <c r="E70" s="4">
        <v>55000</v>
      </c>
      <c r="F70" s="4">
        <v>61640</v>
      </c>
      <c r="G70" s="6">
        <f t="shared" si="0"/>
        <v>1.1207272727272728</v>
      </c>
    </row>
    <row r="71" spans="1:7" ht="12.75" outlineLevel="3">
      <c r="A71" s="3" t="s">
        <v>44</v>
      </c>
      <c r="B71" s="3" t="s">
        <v>47</v>
      </c>
      <c r="C71" s="3" t="s">
        <v>16</v>
      </c>
      <c r="D71" s="4">
        <v>400000</v>
      </c>
      <c r="E71" s="4">
        <v>550000</v>
      </c>
      <c r="F71" s="4">
        <v>825338</v>
      </c>
      <c r="G71" s="6">
        <f aca="true" t="shared" si="1" ref="G71:G132">F71/E71</f>
        <v>1.5006145454545454</v>
      </c>
    </row>
    <row r="72" spans="1:7" ht="12.75" outlineLevel="3">
      <c r="A72" s="3" t="s">
        <v>44</v>
      </c>
      <c r="B72" s="3" t="s">
        <v>47</v>
      </c>
      <c r="C72" s="3" t="s">
        <v>13</v>
      </c>
      <c r="D72" s="4">
        <v>850000</v>
      </c>
      <c r="E72" s="4">
        <v>665000</v>
      </c>
      <c r="F72" s="4">
        <v>856350</v>
      </c>
      <c r="G72" s="6">
        <f t="shared" si="1"/>
        <v>1.2877443609022556</v>
      </c>
    </row>
    <row r="73" spans="1:7" ht="12.75" outlineLevel="3">
      <c r="A73" s="3" t="s">
        <v>44</v>
      </c>
      <c r="B73" s="3" t="s">
        <v>47</v>
      </c>
      <c r="C73" s="3" t="s">
        <v>7</v>
      </c>
      <c r="D73" s="4">
        <v>4000</v>
      </c>
      <c r="E73" s="4">
        <v>4000</v>
      </c>
      <c r="F73" s="4">
        <v>12740</v>
      </c>
      <c r="G73" s="6">
        <f t="shared" si="1"/>
        <v>3.185</v>
      </c>
    </row>
    <row r="74" spans="1:7" ht="12.75" outlineLevel="3">
      <c r="A74" s="3" t="s">
        <v>44</v>
      </c>
      <c r="B74" s="3" t="s">
        <v>47</v>
      </c>
      <c r="C74" s="3" t="s">
        <v>0</v>
      </c>
      <c r="D74" s="4">
        <v>90000</v>
      </c>
      <c r="E74" s="4">
        <v>50000</v>
      </c>
      <c r="F74" s="4">
        <v>70168</v>
      </c>
      <c r="G74" s="6">
        <f t="shared" si="1"/>
        <v>1.40336</v>
      </c>
    </row>
    <row r="75" spans="1:7" s="30" customFormat="1" ht="24.75" customHeight="1" outlineLevel="2">
      <c r="A75" s="31"/>
      <c r="B75" s="47" t="s">
        <v>138</v>
      </c>
      <c r="C75" s="48"/>
      <c r="D75" s="32">
        <f>SUBTOTAL(9,D76:D81)</f>
        <v>1750000</v>
      </c>
      <c r="E75" s="32">
        <f>SUBTOTAL(9,E76:E81)</f>
        <v>1927181</v>
      </c>
      <c r="F75" s="32">
        <f>SUBTOTAL(9,F76:F81)</f>
        <v>2312358</v>
      </c>
      <c r="G75" s="33">
        <f t="shared" si="1"/>
        <v>1.199865503032668</v>
      </c>
    </row>
    <row r="76" spans="1:7" ht="12.75" outlineLevel="3">
      <c r="A76" s="9" t="s">
        <v>44</v>
      </c>
      <c r="B76" s="9" t="s">
        <v>48</v>
      </c>
      <c r="C76" s="9" t="s">
        <v>17</v>
      </c>
      <c r="D76" s="10">
        <v>850000</v>
      </c>
      <c r="E76" s="10">
        <v>995000</v>
      </c>
      <c r="F76" s="10">
        <v>1120155</v>
      </c>
      <c r="G76" s="11">
        <f t="shared" si="1"/>
        <v>1.12578391959799</v>
      </c>
    </row>
    <row r="77" spans="1:7" ht="12.75" outlineLevel="3">
      <c r="A77" s="3" t="s">
        <v>44</v>
      </c>
      <c r="B77" s="3" t="s">
        <v>48</v>
      </c>
      <c r="C77" s="3" t="s">
        <v>18</v>
      </c>
      <c r="D77" s="4"/>
      <c r="E77" s="4">
        <v>32181</v>
      </c>
      <c r="F77" s="4">
        <v>120787</v>
      </c>
      <c r="G77" s="6">
        <f t="shared" si="1"/>
        <v>3.753363786084957</v>
      </c>
    </row>
    <row r="78" spans="1:7" ht="12.75" outlineLevel="3">
      <c r="A78" s="3" t="s">
        <v>44</v>
      </c>
      <c r="B78" s="3" t="s">
        <v>48</v>
      </c>
      <c r="C78" s="3" t="s">
        <v>19</v>
      </c>
      <c r="D78" s="4">
        <v>850000</v>
      </c>
      <c r="E78" s="4">
        <v>850000</v>
      </c>
      <c r="F78" s="4">
        <v>1009333</v>
      </c>
      <c r="G78" s="6">
        <f t="shared" si="1"/>
        <v>1.1874505882352941</v>
      </c>
    </row>
    <row r="79" spans="1:7" ht="25.5" customHeight="1" outlineLevel="3">
      <c r="A79" s="40" t="s">
        <v>44</v>
      </c>
      <c r="B79" s="40" t="s">
        <v>48</v>
      </c>
      <c r="C79" s="39" t="s">
        <v>166</v>
      </c>
      <c r="D79" s="41">
        <v>50000</v>
      </c>
      <c r="E79" s="41">
        <v>50000</v>
      </c>
      <c r="F79" s="41">
        <v>61075</v>
      </c>
      <c r="G79" s="42">
        <f t="shared" si="1"/>
        <v>1.2215</v>
      </c>
    </row>
    <row r="80" spans="1:7" ht="12.75" outlineLevel="3">
      <c r="A80" s="3" t="s">
        <v>44</v>
      </c>
      <c r="B80" s="3" t="s">
        <v>48</v>
      </c>
      <c r="C80" s="3" t="s">
        <v>7</v>
      </c>
      <c r="D80" s="4"/>
      <c r="E80" s="4"/>
      <c r="F80" s="4">
        <v>9</v>
      </c>
      <c r="G80" s="6"/>
    </row>
    <row r="81" spans="1:7" ht="12.75" outlineLevel="3">
      <c r="A81" s="3" t="s">
        <v>44</v>
      </c>
      <c r="B81" s="3" t="s">
        <v>48</v>
      </c>
      <c r="C81" s="3" t="s">
        <v>0</v>
      </c>
      <c r="D81" s="4"/>
      <c r="E81" s="4"/>
      <c r="F81" s="4">
        <v>999</v>
      </c>
      <c r="G81" s="6"/>
    </row>
    <row r="82" spans="1:7" s="30" customFormat="1" ht="26.25" customHeight="1" outlineLevel="2">
      <c r="A82" s="31"/>
      <c r="B82" s="47" t="s">
        <v>137</v>
      </c>
      <c r="C82" s="48"/>
      <c r="D82" s="32">
        <f>SUBTOTAL(9,D83:D84)</f>
        <v>19706000</v>
      </c>
      <c r="E82" s="32">
        <f>SUBTOTAL(9,E83:E84)</f>
        <v>20493121</v>
      </c>
      <c r="F82" s="32">
        <f>SUBTOTAL(9,F83:F84)</f>
        <v>22230589</v>
      </c>
      <c r="G82" s="33">
        <f t="shared" si="1"/>
        <v>1.084782986447013</v>
      </c>
    </row>
    <row r="83" spans="1:7" ht="12.75" outlineLevel="3">
      <c r="A83" s="9" t="s">
        <v>44</v>
      </c>
      <c r="B83" s="9" t="s">
        <v>49</v>
      </c>
      <c r="C83" s="9" t="s">
        <v>20</v>
      </c>
      <c r="D83" s="10">
        <v>18956000</v>
      </c>
      <c r="E83" s="10">
        <v>19443121</v>
      </c>
      <c r="F83" s="10">
        <v>21051983</v>
      </c>
      <c r="G83" s="11">
        <f t="shared" si="1"/>
        <v>1.0827471062901888</v>
      </c>
    </row>
    <row r="84" spans="1:7" ht="12.75" outlineLevel="3">
      <c r="A84" s="3" t="s">
        <v>44</v>
      </c>
      <c r="B84" s="3" t="s">
        <v>49</v>
      </c>
      <c r="C84" s="3" t="s">
        <v>21</v>
      </c>
      <c r="D84" s="4">
        <v>750000</v>
      </c>
      <c r="E84" s="4">
        <v>1050000</v>
      </c>
      <c r="F84" s="4">
        <v>1178606</v>
      </c>
      <c r="G84" s="6">
        <f t="shared" si="1"/>
        <v>1.1224819047619048</v>
      </c>
    </row>
    <row r="85" spans="1:7" s="22" customFormat="1" ht="13.5" outlineLevel="1" thickBot="1">
      <c r="A85" s="23" t="s">
        <v>103</v>
      </c>
      <c r="B85" s="23"/>
      <c r="C85" s="23"/>
      <c r="D85" s="24">
        <f>SUBTOTAL(9,D87:D91)</f>
        <v>21467956</v>
      </c>
      <c r="E85" s="24">
        <f>SUBTOTAL(9,E87:E91)</f>
        <v>21644287</v>
      </c>
      <c r="F85" s="24">
        <f>SUBTOTAL(9,F87:F91)</f>
        <v>21857304</v>
      </c>
      <c r="G85" s="25">
        <f t="shared" si="1"/>
        <v>1.0098417194338627</v>
      </c>
    </row>
    <row r="86" spans="1:7" s="30" customFormat="1" ht="24.75" customHeight="1" outlineLevel="2">
      <c r="A86" s="27"/>
      <c r="B86" s="52" t="s">
        <v>136</v>
      </c>
      <c r="C86" s="53"/>
      <c r="D86" s="28">
        <f>SUBTOTAL(9,D87:D87)</f>
        <v>20265775</v>
      </c>
      <c r="E86" s="28">
        <f>SUBTOTAL(9,E87:E87)</f>
        <v>20425106</v>
      </c>
      <c r="F86" s="28">
        <f>SUBTOTAL(9,F87:F87)</f>
        <v>20425106</v>
      </c>
      <c r="G86" s="29">
        <f t="shared" si="1"/>
        <v>1</v>
      </c>
    </row>
    <row r="87" spans="1:7" ht="12.75" outlineLevel="3">
      <c r="A87" s="9" t="s">
        <v>50</v>
      </c>
      <c r="B87" s="9" t="s">
        <v>51</v>
      </c>
      <c r="C87" s="9" t="s">
        <v>22</v>
      </c>
      <c r="D87" s="10">
        <v>20265775</v>
      </c>
      <c r="E87" s="10">
        <v>20425106</v>
      </c>
      <c r="F87" s="10">
        <v>20425106</v>
      </c>
      <c r="G87" s="11">
        <f t="shared" si="1"/>
        <v>1</v>
      </c>
    </row>
    <row r="88" spans="1:7" s="30" customFormat="1" ht="12.75" outlineLevel="2">
      <c r="A88" s="31"/>
      <c r="B88" s="31" t="s">
        <v>135</v>
      </c>
      <c r="C88" s="31"/>
      <c r="D88" s="32">
        <f>SUBTOTAL(9,D89:D89)</f>
        <v>100000</v>
      </c>
      <c r="E88" s="32">
        <f>SUBTOTAL(9,E89:E89)</f>
        <v>117000</v>
      </c>
      <c r="F88" s="32">
        <f>SUBTOTAL(9,F89:F89)</f>
        <v>330017</v>
      </c>
      <c r="G88" s="33">
        <f t="shared" si="1"/>
        <v>2.8206581196581197</v>
      </c>
    </row>
    <row r="89" spans="1:7" ht="12.75" outlineLevel="3">
      <c r="A89" s="9" t="s">
        <v>50</v>
      </c>
      <c r="B89" s="9" t="s">
        <v>52</v>
      </c>
      <c r="C89" s="9" t="s">
        <v>23</v>
      </c>
      <c r="D89" s="10">
        <v>100000</v>
      </c>
      <c r="E89" s="10">
        <v>117000</v>
      </c>
      <c r="F89" s="10">
        <v>330017</v>
      </c>
      <c r="G89" s="11">
        <f t="shared" si="1"/>
        <v>2.8206581196581197</v>
      </c>
    </row>
    <row r="90" spans="1:7" s="30" customFormat="1" ht="12.75" outlineLevel="2">
      <c r="A90" s="31"/>
      <c r="B90" s="31" t="s">
        <v>134</v>
      </c>
      <c r="C90" s="31"/>
      <c r="D90" s="32">
        <f>SUBTOTAL(9,D91:D91)</f>
        <v>1102181</v>
      </c>
      <c r="E90" s="32">
        <f>SUBTOTAL(9,E91:E91)</f>
        <v>1102181</v>
      </c>
      <c r="F90" s="32">
        <f>SUBTOTAL(9,F91:F91)</f>
        <v>1102181</v>
      </c>
      <c r="G90" s="33">
        <f t="shared" si="1"/>
        <v>1</v>
      </c>
    </row>
    <row r="91" spans="1:7" ht="12.75" outlineLevel="3">
      <c r="A91" s="9" t="s">
        <v>50</v>
      </c>
      <c r="B91" s="9" t="s">
        <v>53</v>
      </c>
      <c r="C91" s="9" t="s">
        <v>22</v>
      </c>
      <c r="D91" s="10">
        <v>1102181</v>
      </c>
      <c r="E91" s="10">
        <v>1102181</v>
      </c>
      <c r="F91" s="10">
        <v>1102181</v>
      </c>
      <c r="G91" s="11">
        <f t="shared" si="1"/>
        <v>1</v>
      </c>
    </row>
    <row r="92" spans="1:7" s="22" customFormat="1" ht="13.5" outlineLevel="1" thickBot="1">
      <c r="A92" s="23" t="s">
        <v>102</v>
      </c>
      <c r="B92" s="23"/>
      <c r="C92" s="23"/>
      <c r="D92" s="24">
        <f>SUBTOTAL(9,D94:D132)</f>
        <v>1312766</v>
      </c>
      <c r="E92" s="24">
        <f>SUBTOTAL(9,E94:E132)</f>
        <v>3184233</v>
      </c>
      <c r="F92" s="24">
        <f>SUBTOTAL(9,F94:F132)</f>
        <v>3196027</v>
      </c>
      <c r="G92" s="25">
        <f t="shared" si="1"/>
        <v>1.0037038746850497</v>
      </c>
    </row>
    <row r="93" spans="1:7" s="30" customFormat="1" ht="12.75" outlineLevel="2">
      <c r="A93" s="27"/>
      <c r="B93" s="27" t="s">
        <v>133</v>
      </c>
      <c r="C93" s="27"/>
      <c r="D93" s="28">
        <f>SUBTOTAL(9,D94:D103)</f>
        <v>291218</v>
      </c>
      <c r="E93" s="28">
        <f>SUBTOTAL(9,E94:E103)</f>
        <v>1126734</v>
      </c>
      <c r="F93" s="28">
        <f>SUBTOTAL(9,F94:F103)</f>
        <v>1086565</v>
      </c>
      <c r="G93" s="29">
        <f t="shared" si="1"/>
        <v>0.9643491720317307</v>
      </c>
    </row>
    <row r="94" spans="1:7" ht="12.75" outlineLevel="3">
      <c r="A94" s="9" t="s">
        <v>54</v>
      </c>
      <c r="B94" s="9" t="s">
        <v>55</v>
      </c>
      <c r="C94" s="9" t="s">
        <v>156</v>
      </c>
      <c r="D94" s="10">
        <v>38156</v>
      </c>
      <c r="E94" s="10">
        <v>38043</v>
      </c>
      <c r="F94" s="10">
        <v>32488</v>
      </c>
      <c r="G94" s="11">
        <f t="shared" si="1"/>
        <v>0.8539810214756985</v>
      </c>
    </row>
    <row r="95" spans="1:7" ht="12.75" outlineLevel="3">
      <c r="A95" s="3" t="s">
        <v>54</v>
      </c>
      <c r="B95" s="3" t="s">
        <v>55</v>
      </c>
      <c r="C95" s="3" t="s">
        <v>167</v>
      </c>
      <c r="D95" s="4"/>
      <c r="E95" s="4">
        <v>592507</v>
      </c>
      <c r="F95" s="4">
        <v>598646</v>
      </c>
      <c r="G95" s="6">
        <f t="shared" si="1"/>
        <v>1.010361059025463</v>
      </c>
    </row>
    <row r="96" spans="1:7" ht="12.75" outlineLevel="3">
      <c r="A96" s="3" t="s">
        <v>54</v>
      </c>
      <c r="B96" s="3" t="s">
        <v>55</v>
      </c>
      <c r="C96" s="3" t="s">
        <v>24</v>
      </c>
      <c r="D96" s="4"/>
      <c r="E96" s="4"/>
      <c r="F96" s="4">
        <v>765</v>
      </c>
      <c r="G96" s="6"/>
    </row>
    <row r="97" spans="1:7" ht="12.75" outlineLevel="3">
      <c r="A97" s="3" t="s">
        <v>54</v>
      </c>
      <c r="B97" s="3" t="s">
        <v>55</v>
      </c>
      <c r="C97" s="3" t="s">
        <v>4</v>
      </c>
      <c r="D97" s="4"/>
      <c r="E97" s="4"/>
      <c r="F97" s="4">
        <v>1</v>
      </c>
      <c r="G97" s="6"/>
    </row>
    <row r="98" spans="1:7" ht="12.75" outlineLevel="3">
      <c r="A98" s="3" t="s">
        <v>54</v>
      </c>
      <c r="B98" s="3" t="s">
        <v>55</v>
      </c>
      <c r="C98" s="3" t="s">
        <v>23</v>
      </c>
      <c r="D98" s="4"/>
      <c r="E98" s="4">
        <v>20</v>
      </c>
      <c r="F98" s="4">
        <v>35</v>
      </c>
      <c r="G98" s="6">
        <f t="shared" si="1"/>
        <v>1.75</v>
      </c>
    </row>
    <row r="99" spans="1:7" ht="12.75" outlineLevel="3">
      <c r="A99" s="3" t="s">
        <v>54</v>
      </c>
      <c r="B99" s="3" t="s">
        <v>55</v>
      </c>
      <c r="C99" s="3" t="s">
        <v>25</v>
      </c>
      <c r="D99" s="4"/>
      <c r="E99" s="4">
        <v>23049</v>
      </c>
      <c r="F99" s="4">
        <v>13427</v>
      </c>
      <c r="G99" s="6">
        <f t="shared" si="1"/>
        <v>0.5825415419324049</v>
      </c>
    </row>
    <row r="100" spans="1:7" ht="12.75" outlineLevel="3">
      <c r="A100" s="3" t="s">
        <v>54</v>
      </c>
      <c r="B100" s="3" t="s">
        <v>55</v>
      </c>
      <c r="C100" s="3" t="s">
        <v>168</v>
      </c>
      <c r="D100" s="4">
        <v>253062</v>
      </c>
      <c r="E100" s="4">
        <v>288501</v>
      </c>
      <c r="F100" s="4">
        <v>294720</v>
      </c>
      <c r="G100" s="6">
        <f t="shared" si="1"/>
        <v>1.0215562511048488</v>
      </c>
    </row>
    <row r="101" spans="1:7" ht="25.5" outlineLevel="3">
      <c r="A101" s="40" t="s">
        <v>54</v>
      </c>
      <c r="B101" s="40" t="s">
        <v>55</v>
      </c>
      <c r="C101" s="39" t="s">
        <v>169</v>
      </c>
      <c r="D101" s="41"/>
      <c r="E101" s="41">
        <v>10075</v>
      </c>
      <c r="F101" s="41">
        <v>10075</v>
      </c>
      <c r="G101" s="42">
        <f t="shared" si="1"/>
        <v>1</v>
      </c>
    </row>
    <row r="102" spans="1:7" ht="12.75" outlineLevel="3">
      <c r="A102" s="3" t="s">
        <v>54</v>
      </c>
      <c r="B102" s="3" t="s">
        <v>55</v>
      </c>
      <c r="C102" s="3" t="s">
        <v>2</v>
      </c>
      <c r="D102" s="4"/>
      <c r="E102" s="4">
        <v>89215</v>
      </c>
      <c r="F102" s="4">
        <v>44537</v>
      </c>
      <c r="G102" s="6">
        <f t="shared" si="1"/>
        <v>0.4992097741411198</v>
      </c>
    </row>
    <row r="103" spans="1:7" ht="25.5" customHeight="1" outlineLevel="3">
      <c r="A103" s="40" t="s">
        <v>54</v>
      </c>
      <c r="B103" s="40" t="s">
        <v>55</v>
      </c>
      <c r="C103" s="39" t="s">
        <v>170</v>
      </c>
      <c r="D103" s="41"/>
      <c r="E103" s="41">
        <v>85324</v>
      </c>
      <c r="F103" s="41">
        <v>91871</v>
      </c>
      <c r="G103" s="42">
        <f t="shared" si="1"/>
        <v>1.0767310487084525</v>
      </c>
    </row>
    <row r="104" spans="1:7" s="30" customFormat="1" ht="12.75" outlineLevel="2">
      <c r="A104" s="31"/>
      <c r="B104" s="31" t="s">
        <v>132</v>
      </c>
      <c r="C104" s="31"/>
      <c r="D104" s="32">
        <f>SUBTOTAL(9,D105:D109)</f>
        <v>919468</v>
      </c>
      <c r="E104" s="32">
        <f>SUBTOTAL(9,E105:E109)</f>
        <v>1759422</v>
      </c>
      <c r="F104" s="32">
        <f>SUBTOTAL(9,F105:F109)</f>
        <v>1770917</v>
      </c>
      <c r="G104" s="33">
        <f t="shared" si="1"/>
        <v>1.0065333956265183</v>
      </c>
    </row>
    <row r="105" spans="1:7" ht="12.75" outlineLevel="3">
      <c r="A105" s="9" t="s">
        <v>54</v>
      </c>
      <c r="B105" s="9" t="s">
        <v>56</v>
      </c>
      <c r="C105" s="9" t="s">
        <v>156</v>
      </c>
      <c r="D105" s="10">
        <v>11696</v>
      </c>
      <c r="E105" s="10">
        <v>28816</v>
      </c>
      <c r="F105" s="10">
        <v>30592</v>
      </c>
      <c r="G105" s="11">
        <f t="shared" si="1"/>
        <v>1.0616324264297612</v>
      </c>
    </row>
    <row r="106" spans="1:7" ht="12.75" outlineLevel="3">
      <c r="A106" s="3" t="s">
        <v>54</v>
      </c>
      <c r="B106" s="3" t="s">
        <v>56</v>
      </c>
      <c r="C106" s="3" t="s">
        <v>172</v>
      </c>
      <c r="D106" s="4"/>
      <c r="E106" s="4">
        <v>659344</v>
      </c>
      <c r="F106" s="4">
        <v>653718</v>
      </c>
      <c r="G106" s="6">
        <f t="shared" si="1"/>
        <v>0.9914672765657987</v>
      </c>
    </row>
    <row r="107" spans="1:7" ht="12.75" outlineLevel="3">
      <c r="A107" s="3" t="s">
        <v>54</v>
      </c>
      <c r="B107" s="3" t="s">
        <v>56</v>
      </c>
      <c r="C107" s="3" t="s">
        <v>23</v>
      </c>
      <c r="D107" s="4"/>
      <c r="E107" s="4"/>
      <c r="F107" s="4">
        <v>207</v>
      </c>
      <c r="G107" s="6"/>
    </row>
    <row r="108" spans="1:7" ht="12.75" outlineLevel="3">
      <c r="A108" s="3" t="s">
        <v>54</v>
      </c>
      <c r="B108" s="3" t="s">
        <v>56</v>
      </c>
      <c r="C108" s="3" t="s">
        <v>171</v>
      </c>
      <c r="D108" s="4">
        <v>907772</v>
      </c>
      <c r="E108" s="4">
        <v>1004905</v>
      </c>
      <c r="F108" s="4">
        <v>1020051</v>
      </c>
      <c r="G108" s="6">
        <f t="shared" si="1"/>
        <v>1.0150720714893449</v>
      </c>
    </row>
    <row r="109" spans="1:7" ht="12.75" outlineLevel="3">
      <c r="A109" s="3" t="s">
        <v>54</v>
      </c>
      <c r="B109" s="3" t="s">
        <v>56</v>
      </c>
      <c r="C109" s="3" t="s">
        <v>2</v>
      </c>
      <c r="D109" s="4"/>
      <c r="E109" s="4">
        <v>66357</v>
      </c>
      <c r="F109" s="4">
        <v>66349</v>
      </c>
      <c r="G109" s="6">
        <f t="shared" si="1"/>
        <v>0.9998794399987944</v>
      </c>
    </row>
    <row r="110" spans="1:7" s="30" customFormat="1" ht="12.75" outlineLevel="2">
      <c r="A110" s="31"/>
      <c r="B110" s="31" t="s">
        <v>131</v>
      </c>
      <c r="C110" s="31"/>
      <c r="D110" s="32">
        <f>SUBTOTAL(9,D111:D116)</f>
        <v>76000</v>
      </c>
      <c r="E110" s="32">
        <f>SUBTOTAL(9,E111:E116)</f>
        <v>151028</v>
      </c>
      <c r="F110" s="32">
        <f>SUBTOTAL(9,F111:F116)</f>
        <v>154474</v>
      </c>
      <c r="G110" s="33">
        <f t="shared" si="1"/>
        <v>1.022816961093307</v>
      </c>
    </row>
    <row r="111" spans="1:7" ht="12.75" outlineLevel="3">
      <c r="A111" s="9" t="s">
        <v>54</v>
      </c>
      <c r="B111" s="9" t="s">
        <v>57</v>
      </c>
      <c r="C111" s="9" t="s">
        <v>156</v>
      </c>
      <c r="D111" s="10">
        <v>36000</v>
      </c>
      <c r="E111" s="10">
        <v>45000</v>
      </c>
      <c r="F111" s="10">
        <v>47825</v>
      </c>
      <c r="G111" s="11">
        <f t="shared" si="1"/>
        <v>1.0627777777777778</v>
      </c>
    </row>
    <row r="112" spans="1:7" ht="12.75" outlineLevel="3">
      <c r="A112" s="3" t="s">
        <v>54</v>
      </c>
      <c r="B112" s="3" t="s">
        <v>57</v>
      </c>
      <c r="C112" s="3" t="s">
        <v>172</v>
      </c>
      <c r="D112" s="4"/>
      <c r="E112" s="4">
        <v>49543</v>
      </c>
      <c r="F112" s="4">
        <v>42598</v>
      </c>
      <c r="G112" s="6">
        <f t="shared" si="1"/>
        <v>0.859818743313889</v>
      </c>
    </row>
    <row r="113" spans="1:7" ht="12.75" outlineLevel="3">
      <c r="A113" s="3" t="s">
        <v>54</v>
      </c>
      <c r="B113" s="3" t="s">
        <v>57</v>
      </c>
      <c r="C113" s="3" t="s">
        <v>23</v>
      </c>
      <c r="D113" s="4"/>
      <c r="E113" s="4"/>
      <c r="F113" s="4">
        <v>139</v>
      </c>
      <c r="G113" s="6"/>
    </row>
    <row r="114" spans="1:7" ht="12.75" outlineLevel="3">
      <c r="A114" s="3" t="s">
        <v>54</v>
      </c>
      <c r="B114" s="3" t="s">
        <v>57</v>
      </c>
      <c r="C114" s="3" t="s">
        <v>1</v>
      </c>
      <c r="D114" s="4">
        <v>40000</v>
      </c>
      <c r="E114" s="4">
        <v>42901</v>
      </c>
      <c r="F114" s="4">
        <v>50915</v>
      </c>
      <c r="G114" s="6">
        <f t="shared" si="1"/>
        <v>1.1868021724435327</v>
      </c>
    </row>
    <row r="115" spans="1:7" ht="12.75" outlineLevel="3">
      <c r="A115" s="3" t="s">
        <v>54</v>
      </c>
      <c r="B115" s="3" t="s">
        <v>57</v>
      </c>
      <c r="C115" s="3" t="s">
        <v>2</v>
      </c>
      <c r="D115" s="4"/>
      <c r="E115" s="4">
        <v>1749</v>
      </c>
      <c r="F115" s="4">
        <v>1748</v>
      </c>
      <c r="G115" s="6">
        <f t="shared" si="1"/>
        <v>0.9994282447112636</v>
      </c>
    </row>
    <row r="116" spans="1:7" ht="25.5" customHeight="1" outlineLevel="3">
      <c r="A116" s="40" t="s">
        <v>54</v>
      </c>
      <c r="B116" s="40" t="s">
        <v>57</v>
      </c>
      <c r="C116" s="39" t="s">
        <v>173</v>
      </c>
      <c r="D116" s="41"/>
      <c r="E116" s="41">
        <v>11835</v>
      </c>
      <c r="F116" s="41">
        <v>11249</v>
      </c>
      <c r="G116" s="42">
        <f t="shared" si="1"/>
        <v>0.9504858470637938</v>
      </c>
    </row>
    <row r="117" spans="1:7" s="30" customFormat="1" ht="12.75" outlineLevel="2">
      <c r="A117" s="31"/>
      <c r="B117" s="31" t="s">
        <v>130</v>
      </c>
      <c r="C117" s="31"/>
      <c r="D117" s="32">
        <f>SUBTOTAL(9,D118:D124)</f>
        <v>9280</v>
      </c>
      <c r="E117" s="32">
        <f>SUBTOTAL(9,E118:E124)</f>
        <v>84640</v>
      </c>
      <c r="F117" s="32">
        <f>SUBTOTAL(9,F118:F124)</f>
        <v>138056</v>
      </c>
      <c r="G117" s="33">
        <f t="shared" si="1"/>
        <v>1.6310964083175803</v>
      </c>
    </row>
    <row r="118" spans="1:7" ht="12.75" outlineLevel="3">
      <c r="A118" s="9" t="s">
        <v>54</v>
      </c>
      <c r="B118" s="9" t="s">
        <v>58</v>
      </c>
      <c r="C118" s="9" t="s">
        <v>156</v>
      </c>
      <c r="D118" s="10">
        <v>9280</v>
      </c>
      <c r="E118" s="10">
        <v>22098</v>
      </c>
      <c r="F118" s="10">
        <v>22153</v>
      </c>
      <c r="G118" s="11">
        <f t="shared" si="1"/>
        <v>1.002488913023803</v>
      </c>
    </row>
    <row r="119" spans="1:7" ht="12.75" outlineLevel="3">
      <c r="A119" s="3" t="s">
        <v>54</v>
      </c>
      <c r="B119" s="3" t="s">
        <v>58</v>
      </c>
      <c r="C119" s="3" t="s">
        <v>5</v>
      </c>
      <c r="D119" s="4"/>
      <c r="E119" s="4">
        <v>2250</v>
      </c>
      <c r="F119" s="4">
        <v>2100</v>
      </c>
      <c r="G119" s="6">
        <f t="shared" si="1"/>
        <v>0.9333333333333333</v>
      </c>
    </row>
    <row r="120" spans="1:7" ht="12.75" outlineLevel="3">
      <c r="A120" s="3" t="s">
        <v>54</v>
      </c>
      <c r="B120" s="3" t="s">
        <v>58</v>
      </c>
      <c r="C120" s="3" t="s">
        <v>23</v>
      </c>
      <c r="D120" s="4"/>
      <c r="E120" s="4"/>
      <c r="F120" s="4">
        <v>6</v>
      </c>
      <c r="G120" s="6"/>
    </row>
    <row r="121" spans="1:7" ht="12.75" outlineLevel="3">
      <c r="A121" s="3" t="s">
        <v>54</v>
      </c>
      <c r="B121" s="3" t="s">
        <v>58</v>
      </c>
      <c r="C121" s="3" t="s">
        <v>25</v>
      </c>
      <c r="D121" s="4"/>
      <c r="E121" s="4"/>
      <c r="F121" s="4">
        <v>1778</v>
      </c>
      <c r="G121" s="6"/>
    </row>
    <row r="122" spans="1:7" ht="12.75" outlineLevel="3">
      <c r="A122" s="3" t="s">
        <v>54</v>
      </c>
      <c r="B122" s="3" t="s">
        <v>58</v>
      </c>
      <c r="C122" s="3" t="s">
        <v>1</v>
      </c>
      <c r="D122" s="4"/>
      <c r="E122" s="4">
        <v>31994</v>
      </c>
      <c r="F122" s="4">
        <v>57182</v>
      </c>
      <c r="G122" s="6">
        <f t="shared" si="1"/>
        <v>1.7872726136150527</v>
      </c>
    </row>
    <row r="123" spans="1:7" ht="12.75" outlineLevel="3">
      <c r="A123" s="3" t="s">
        <v>54</v>
      </c>
      <c r="B123" s="3" t="s">
        <v>58</v>
      </c>
      <c r="C123" s="3" t="s">
        <v>2</v>
      </c>
      <c r="D123" s="4"/>
      <c r="E123" s="4">
        <v>8657</v>
      </c>
      <c r="F123" s="4">
        <v>8656</v>
      </c>
      <c r="G123" s="6">
        <f t="shared" si="1"/>
        <v>0.9998844865426822</v>
      </c>
    </row>
    <row r="124" spans="1:7" ht="26.25" customHeight="1" outlineLevel="3">
      <c r="A124" s="40" t="s">
        <v>54</v>
      </c>
      <c r="B124" s="40" t="s">
        <v>58</v>
      </c>
      <c r="C124" s="39" t="s">
        <v>174</v>
      </c>
      <c r="D124" s="41"/>
      <c r="E124" s="41">
        <v>19641</v>
      </c>
      <c r="F124" s="41">
        <v>46181</v>
      </c>
      <c r="G124" s="42">
        <f t="shared" si="1"/>
        <v>2.351255027748078</v>
      </c>
    </row>
    <row r="125" spans="1:7" s="30" customFormat="1" ht="12.75" outlineLevel="2">
      <c r="A125" s="31"/>
      <c r="B125" s="31" t="s">
        <v>59</v>
      </c>
      <c r="C125" s="31"/>
      <c r="D125" s="32">
        <f>SUBTOTAL(9,D126:D127)</f>
        <v>16800</v>
      </c>
      <c r="E125" s="32">
        <f>SUBTOTAL(9,E126:E127)</f>
        <v>25600</v>
      </c>
      <c r="F125" s="32">
        <f>SUBTOTAL(9,F126:F127)</f>
        <v>25700</v>
      </c>
      <c r="G125" s="33">
        <f t="shared" si="1"/>
        <v>1.00390625</v>
      </c>
    </row>
    <row r="126" spans="1:7" ht="12.75" outlineLevel="3">
      <c r="A126" s="9" t="s">
        <v>54</v>
      </c>
      <c r="B126" s="9" t="s">
        <v>59</v>
      </c>
      <c r="C126" s="9" t="s">
        <v>5</v>
      </c>
      <c r="D126" s="10">
        <v>16800</v>
      </c>
      <c r="E126" s="10">
        <v>16800</v>
      </c>
      <c r="F126" s="10">
        <v>16856</v>
      </c>
      <c r="G126" s="11">
        <f t="shared" si="1"/>
        <v>1.0033333333333334</v>
      </c>
    </row>
    <row r="127" spans="1:7" ht="12.75" outlineLevel="3">
      <c r="A127" s="3" t="s">
        <v>54</v>
      </c>
      <c r="B127" s="3" t="s">
        <v>59</v>
      </c>
      <c r="C127" s="3" t="s">
        <v>1</v>
      </c>
      <c r="D127" s="4"/>
      <c r="E127" s="4">
        <v>8800</v>
      </c>
      <c r="F127" s="4">
        <v>8844</v>
      </c>
      <c r="G127" s="6">
        <f t="shared" si="1"/>
        <v>1.005</v>
      </c>
    </row>
    <row r="128" spans="1:7" s="30" customFormat="1" ht="12.75" outlineLevel="2">
      <c r="A128" s="31"/>
      <c r="B128" s="31" t="s">
        <v>129</v>
      </c>
      <c r="C128" s="31"/>
      <c r="D128" s="32">
        <f>SUBTOTAL(9,D129:D132)</f>
        <v>0</v>
      </c>
      <c r="E128" s="32">
        <f>SUBTOTAL(9,E129:E132)</f>
        <v>36809</v>
      </c>
      <c r="F128" s="32">
        <f>SUBTOTAL(9,F129:F132)</f>
        <v>20315</v>
      </c>
      <c r="G128" s="33">
        <f t="shared" si="1"/>
        <v>0.5519030671846559</v>
      </c>
    </row>
    <row r="129" spans="1:7" ht="12.75" outlineLevel="3">
      <c r="A129" s="9" t="s">
        <v>54</v>
      </c>
      <c r="B129" s="9" t="s">
        <v>60</v>
      </c>
      <c r="C129" s="9" t="s">
        <v>6</v>
      </c>
      <c r="D129" s="10"/>
      <c r="E129" s="10"/>
      <c r="F129" s="10">
        <v>821</v>
      </c>
      <c r="G129" s="11"/>
    </row>
    <row r="130" spans="1:7" ht="12.75" outlineLevel="3">
      <c r="A130" s="3" t="s">
        <v>54</v>
      </c>
      <c r="B130" s="3" t="s">
        <v>60</v>
      </c>
      <c r="C130" s="3" t="s">
        <v>7</v>
      </c>
      <c r="D130" s="4"/>
      <c r="E130" s="4"/>
      <c r="F130" s="4">
        <v>15</v>
      </c>
      <c r="G130" s="6"/>
    </row>
    <row r="131" spans="1:7" ht="25.5" customHeight="1" outlineLevel="3">
      <c r="A131" s="40" t="s">
        <v>54</v>
      </c>
      <c r="B131" s="40" t="s">
        <v>60</v>
      </c>
      <c r="C131" s="39" t="s">
        <v>175</v>
      </c>
      <c r="D131" s="41"/>
      <c r="E131" s="41">
        <v>33021</v>
      </c>
      <c r="F131" s="41">
        <v>15919</v>
      </c>
      <c r="G131" s="42">
        <f t="shared" si="1"/>
        <v>0.4820871566578844</v>
      </c>
    </row>
    <row r="132" spans="1:7" ht="25.5" customHeight="1" outlineLevel="3">
      <c r="A132" s="40" t="s">
        <v>54</v>
      </c>
      <c r="B132" s="40" t="s">
        <v>60</v>
      </c>
      <c r="C132" s="39" t="s">
        <v>176</v>
      </c>
      <c r="D132" s="41"/>
      <c r="E132" s="41">
        <v>3788</v>
      </c>
      <c r="F132" s="41">
        <v>3560</v>
      </c>
      <c r="G132" s="42">
        <f t="shared" si="1"/>
        <v>0.9398099260823654</v>
      </c>
    </row>
    <row r="133" spans="1:7" s="22" customFormat="1" ht="13.5" outlineLevel="1" thickBot="1">
      <c r="A133" s="23" t="s">
        <v>101</v>
      </c>
      <c r="B133" s="23"/>
      <c r="C133" s="23"/>
      <c r="D133" s="24">
        <f>SUBTOTAL(9,D135:D135)</f>
        <v>0</v>
      </c>
      <c r="E133" s="24">
        <f>SUBTOTAL(9,E135:E135)</f>
        <v>0</v>
      </c>
      <c r="F133" s="24">
        <f>SUBTOTAL(9,F135:F135)</f>
        <v>2</v>
      </c>
      <c r="G133" s="25"/>
    </row>
    <row r="134" spans="1:7" s="30" customFormat="1" ht="12.75" outlineLevel="2">
      <c r="A134" s="27"/>
      <c r="B134" s="27" t="s">
        <v>128</v>
      </c>
      <c r="C134" s="27"/>
      <c r="D134" s="28">
        <f>SUBTOTAL(9,D135:D135)</f>
        <v>0</v>
      </c>
      <c r="E134" s="28">
        <f>SUBTOTAL(9,E135:E135)</f>
        <v>0</v>
      </c>
      <c r="F134" s="28">
        <f>SUBTOTAL(9,F135:F135)</f>
        <v>2</v>
      </c>
      <c r="G134" s="29"/>
    </row>
    <row r="135" spans="1:7" ht="12.75" outlineLevel="3">
      <c r="A135" s="9" t="s">
        <v>61</v>
      </c>
      <c r="B135" s="9" t="s">
        <v>62</v>
      </c>
      <c r="C135" s="9" t="s">
        <v>1</v>
      </c>
      <c r="D135" s="10"/>
      <c r="E135" s="10"/>
      <c r="F135" s="10">
        <v>2</v>
      </c>
      <c r="G135" s="11"/>
    </row>
    <row r="136" spans="1:7" s="22" customFormat="1" ht="13.5" outlineLevel="1" thickBot="1">
      <c r="A136" s="23" t="s">
        <v>100</v>
      </c>
      <c r="B136" s="23"/>
      <c r="C136" s="23"/>
      <c r="D136" s="24">
        <f>SUBTOTAL(9,D138:D157)</f>
        <v>746952</v>
      </c>
      <c r="E136" s="24">
        <f>SUBTOTAL(9,E138:E157)</f>
        <v>1275823</v>
      </c>
      <c r="F136" s="24">
        <f>SUBTOTAL(9,F138:F157)</f>
        <v>1283213</v>
      </c>
      <c r="G136" s="25">
        <f aca="true" t="shared" si="2" ref="G136:G191">F136/E136</f>
        <v>1.0057923395329917</v>
      </c>
    </row>
    <row r="137" spans="1:7" s="30" customFormat="1" ht="12.75" outlineLevel="2">
      <c r="A137" s="27"/>
      <c r="B137" s="27" t="s">
        <v>127</v>
      </c>
      <c r="C137" s="27"/>
      <c r="D137" s="28">
        <f>SUBTOTAL(9,D138:D139)</f>
        <v>25000</v>
      </c>
      <c r="E137" s="28">
        <f>SUBTOTAL(9,E138:E139)</f>
        <v>162500</v>
      </c>
      <c r="F137" s="28">
        <f>SUBTOTAL(9,F138:F139)</f>
        <v>155813</v>
      </c>
      <c r="G137" s="29">
        <f t="shared" si="2"/>
        <v>0.9588492307692308</v>
      </c>
    </row>
    <row r="138" spans="1:7" ht="12.75" outlineLevel="3">
      <c r="A138" s="9" t="s">
        <v>63</v>
      </c>
      <c r="B138" s="9" t="s">
        <v>64</v>
      </c>
      <c r="C138" s="9" t="s">
        <v>177</v>
      </c>
      <c r="D138" s="10">
        <v>25000</v>
      </c>
      <c r="E138" s="10">
        <v>25000</v>
      </c>
      <c r="F138" s="10">
        <v>19309</v>
      </c>
      <c r="G138" s="11">
        <f t="shared" si="2"/>
        <v>0.77236</v>
      </c>
    </row>
    <row r="139" spans="1:7" ht="25.5" customHeight="1" outlineLevel="3">
      <c r="A139" s="40" t="s">
        <v>63</v>
      </c>
      <c r="B139" s="40" t="s">
        <v>64</v>
      </c>
      <c r="C139" s="39" t="s">
        <v>178</v>
      </c>
      <c r="D139" s="41"/>
      <c r="E139" s="41">
        <v>137500</v>
      </c>
      <c r="F139" s="41">
        <v>136504</v>
      </c>
      <c r="G139" s="42">
        <f t="shared" si="2"/>
        <v>0.9927563636363637</v>
      </c>
    </row>
    <row r="140" spans="1:7" s="30" customFormat="1" ht="24.75" customHeight="1" outlineLevel="2">
      <c r="A140" s="31"/>
      <c r="B140" s="47" t="s">
        <v>126</v>
      </c>
      <c r="C140" s="48"/>
      <c r="D140" s="32">
        <f>SUBTOTAL(9,D141:D143)</f>
        <v>59019</v>
      </c>
      <c r="E140" s="32">
        <f>SUBTOTAL(9,E141:E143)</f>
        <v>246610</v>
      </c>
      <c r="F140" s="32">
        <f>SUBTOTAL(9,F141:F143)</f>
        <v>245644</v>
      </c>
      <c r="G140" s="33">
        <f t="shared" si="2"/>
        <v>0.9960828839057622</v>
      </c>
    </row>
    <row r="141" spans="1:7" ht="12.75" outlineLevel="3">
      <c r="A141" s="9" t="s">
        <v>63</v>
      </c>
      <c r="B141" s="9" t="s">
        <v>65</v>
      </c>
      <c r="C141" s="9" t="s">
        <v>23</v>
      </c>
      <c r="D141" s="10"/>
      <c r="E141" s="10">
        <v>50</v>
      </c>
      <c r="F141" s="10">
        <v>577</v>
      </c>
      <c r="G141" s="6"/>
    </row>
    <row r="142" spans="1:7" ht="12.75" outlineLevel="3">
      <c r="A142" s="3" t="s">
        <v>63</v>
      </c>
      <c r="B142" s="3" t="s">
        <v>65</v>
      </c>
      <c r="C142" s="3" t="s">
        <v>1</v>
      </c>
      <c r="D142" s="4"/>
      <c r="E142" s="4">
        <v>750</v>
      </c>
      <c r="F142" s="4">
        <v>1700</v>
      </c>
      <c r="G142" s="6">
        <f t="shared" si="2"/>
        <v>2.2666666666666666</v>
      </c>
    </row>
    <row r="143" spans="1:7" ht="25.5" customHeight="1" outlineLevel="3">
      <c r="A143" s="40" t="s">
        <v>63</v>
      </c>
      <c r="B143" s="40" t="s">
        <v>65</v>
      </c>
      <c r="C143" s="39" t="s">
        <v>179</v>
      </c>
      <c r="D143" s="41">
        <v>59019</v>
      </c>
      <c r="E143" s="41">
        <v>245810</v>
      </c>
      <c r="F143" s="41">
        <v>243367</v>
      </c>
      <c r="G143" s="42">
        <f t="shared" si="2"/>
        <v>0.9900614295594158</v>
      </c>
    </row>
    <row r="144" spans="1:7" s="30" customFormat="1" ht="12.75" outlineLevel="2">
      <c r="A144" s="31"/>
      <c r="B144" s="31" t="s">
        <v>125</v>
      </c>
      <c r="C144" s="31"/>
      <c r="D144" s="32">
        <f>SUBTOTAL(9,D145:D149)</f>
        <v>660183</v>
      </c>
      <c r="E144" s="32">
        <f>SUBTOTAL(9,E145:E149)</f>
        <v>665383</v>
      </c>
      <c r="F144" s="32">
        <f>SUBTOTAL(9,F145:F149)</f>
        <v>668531</v>
      </c>
      <c r="G144" s="33">
        <f t="shared" si="2"/>
        <v>1.0047311097518272</v>
      </c>
    </row>
    <row r="145" spans="1:7" ht="12.75" outlineLevel="3">
      <c r="A145" s="9" t="s">
        <v>63</v>
      </c>
      <c r="B145" s="9" t="s">
        <v>66</v>
      </c>
      <c r="C145" s="9" t="s">
        <v>156</v>
      </c>
      <c r="D145" s="10"/>
      <c r="E145" s="10">
        <v>4750</v>
      </c>
      <c r="F145" s="10">
        <v>4755</v>
      </c>
      <c r="G145" s="11">
        <f t="shared" si="2"/>
        <v>1.0010526315789474</v>
      </c>
    </row>
    <row r="146" spans="1:7" ht="12.75" outlineLevel="3">
      <c r="A146" s="3" t="s">
        <v>63</v>
      </c>
      <c r="B146" s="3" t="s">
        <v>66</v>
      </c>
      <c r="C146" s="3" t="s">
        <v>5</v>
      </c>
      <c r="D146" s="4"/>
      <c r="E146" s="4">
        <v>300</v>
      </c>
      <c r="F146" s="4">
        <v>300</v>
      </c>
      <c r="G146" s="6">
        <f t="shared" si="2"/>
        <v>1</v>
      </c>
    </row>
    <row r="147" spans="1:7" ht="12.75" outlineLevel="3">
      <c r="A147" s="3" t="s">
        <v>63</v>
      </c>
      <c r="B147" s="3" t="s">
        <v>66</v>
      </c>
      <c r="C147" s="3" t="s">
        <v>23</v>
      </c>
      <c r="D147" s="4"/>
      <c r="E147" s="4">
        <v>150</v>
      </c>
      <c r="F147" s="4">
        <v>2645</v>
      </c>
      <c r="G147" s="6"/>
    </row>
    <row r="148" spans="1:7" ht="12.75" outlineLevel="3">
      <c r="A148" s="3" t="s">
        <v>63</v>
      </c>
      <c r="B148" s="3" t="s">
        <v>66</v>
      </c>
      <c r="C148" s="3" t="s">
        <v>1</v>
      </c>
      <c r="D148" s="4"/>
      <c r="E148" s="4"/>
      <c r="F148" s="4">
        <v>648</v>
      </c>
      <c r="G148" s="6"/>
    </row>
    <row r="149" spans="1:7" ht="24.75" customHeight="1" outlineLevel="3">
      <c r="A149" s="40" t="s">
        <v>63</v>
      </c>
      <c r="B149" s="40" t="s">
        <v>66</v>
      </c>
      <c r="C149" s="39" t="s">
        <v>180</v>
      </c>
      <c r="D149" s="41">
        <v>660183</v>
      </c>
      <c r="E149" s="41">
        <v>660183</v>
      </c>
      <c r="F149" s="41">
        <v>660183</v>
      </c>
      <c r="G149" s="42">
        <f t="shared" si="2"/>
        <v>1</v>
      </c>
    </row>
    <row r="150" spans="1:7" s="30" customFormat="1" ht="25.5" customHeight="1" outlineLevel="2">
      <c r="A150" s="31"/>
      <c r="B150" s="47" t="s">
        <v>124</v>
      </c>
      <c r="C150" s="48"/>
      <c r="D150" s="32">
        <f>SUBTOTAL(9,D151:D151)</f>
        <v>2750</v>
      </c>
      <c r="E150" s="32">
        <f>SUBTOTAL(9,E151:E151)</f>
        <v>9000</v>
      </c>
      <c r="F150" s="32">
        <f>SUBTOTAL(9,F151:F151)</f>
        <v>14002</v>
      </c>
      <c r="G150" s="33">
        <f t="shared" si="2"/>
        <v>1.5557777777777777</v>
      </c>
    </row>
    <row r="151" spans="1:7" ht="12.75" outlineLevel="3">
      <c r="A151" s="9" t="s">
        <v>63</v>
      </c>
      <c r="B151" s="9" t="s">
        <v>67</v>
      </c>
      <c r="C151" s="9" t="s">
        <v>1</v>
      </c>
      <c r="D151" s="10">
        <v>2750</v>
      </c>
      <c r="E151" s="10">
        <v>9000</v>
      </c>
      <c r="F151" s="10">
        <v>14002</v>
      </c>
      <c r="G151" s="11">
        <f t="shared" si="2"/>
        <v>1.5557777777777777</v>
      </c>
    </row>
    <row r="152" spans="1:7" s="30" customFormat="1" ht="12.75" outlineLevel="2">
      <c r="A152" s="31"/>
      <c r="B152" s="31" t="s">
        <v>68</v>
      </c>
      <c r="C152" s="31"/>
      <c r="D152" s="32">
        <f>SUBTOTAL(9,D153:D154)</f>
        <v>0</v>
      </c>
      <c r="E152" s="32">
        <f>SUBTOTAL(9,E153:E154)</f>
        <v>53000</v>
      </c>
      <c r="F152" s="32">
        <f>SUBTOTAL(9,F153:F154)</f>
        <v>59478</v>
      </c>
      <c r="G152" s="33">
        <f t="shared" si="2"/>
        <v>1.1222264150943395</v>
      </c>
    </row>
    <row r="153" spans="1:7" ht="12.75" outlineLevel="3">
      <c r="A153" s="9" t="s">
        <v>63</v>
      </c>
      <c r="B153" s="9" t="s">
        <v>68</v>
      </c>
      <c r="C153" s="9" t="s">
        <v>5</v>
      </c>
      <c r="D153" s="10"/>
      <c r="E153" s="10">
        <v>52000</v>
      </c>
      <c r="F153" s="10">
        <v>58469</v>
      </c>
      <c r="G153" s="11">
        <f t="shared" si="2"/>
        <v>1.1244038461538461</v>
      </c>
    </row>
    <row r="154" spans="1:7" ht="12.75" outlineLevel="3">
      <c r="A154" s="3" t="s">
        <v>63</v>
      </c>
      <c r="B154" s="3" t="s">
        <v>68</v>
      </c>
      <c r="C154" s="3" t="s">
        <v>1</v>
      </c>
      <c r="D154" s="4"/>
      <c r="E154" s="4">
        <v>1000</v>
      </c>
      <c r="F154" s="4">
        <v>1009</v>
      </c>
      <c r="G154" s="6">
        <f t="shared" si="2"/>
        <v>1.009</v>
      </c>
    </row>
    <row r="155" spans="1:7" s="30" customFormat="1" ht="12.75" outlineLevel="2">
      <c r="A155" s="31"/>
      <c r="B155" s="31" t="s">
        <v>123</v>
      </c>
      <c r="C155" s="31"/>
      <c r="D155" s="32">
        <f>SUBTOTAL(9,D156:D157)</f>
        <v>0</v>
      </c>
      <c r="E155" s="32">
        <f>SUBTOTAL(9,E156:E157)</f>
        <v>139330</v>
      </c>
      <c r="F155" s="32">
        <f>SUBTOTAL(9,F156:F157)</f>
        <v>139745</v>
      </c>
      <c r="G155" s="33">
        <f t="shared" si="2"/>
        <v>1.002978540156463</v>
      </c>
    </row>
    <row r="156" spans="1:7" ht="12.75" outlineLevel="3">
      <c r="A156" s="9" t="s">
        <v>63</v>
      </c>
      <c r="B156" s="9" t="s">
        <v>69</v>
      </c>
      <c r="C156" s="9" t="s">
        <v>1</v>
      </c>
      <c r="D156" s="10"/>
      <c r="E156" s="10"/>
      <c r="F156" s="10">
        <v>415</v>
      </c>
      <c r="G156" s="11"/>
    </row>
    <row r="157" spans="1:7" ht="25.5" customHeight="1" outlineLevel="3">
      <c r="A157" s="40" t="s">
        <v>63</v>
      </c>
      <c r="B157" s="40" t="s">
        <v>69</v>
      </c>
      <c r="C157" s="39" t="s">
        <v>181</v>
      </c>
      <c r="D157" s="41"/>
      <c r="E157" s="41">
        <v>139330</v>
      </c>
      <c r="F157" s="41">
        <v>139330</v>
      </c>
      <c r="G157" s="42">
        <f t="shared" si="2"/>
        <v>1</v>
      </c>
    </row>
    <row r="158" spans="1:7" s="22" customFormat="1" ht="13.5" outlineLevel="1" thickBot="1">
      <c r="A158" s="23" t="s">
        <v>99</v>
      </c>
      <c r="B158" s="23"/>
      <c r="C158" s="23"/>
      <c r="D158" s="24">
        <f>SUBTOTAL(9,D160:D167)</f>
        <v>55598</v>
      </c>
      <c r="E158" s="24">
        <f>SUBTOTAL(9,E160:E167)</f>
        <v>578422</v>
      </c>
      <c r="F158" s="24">
        <f>SUBTOTAL(9,F160:F167)</f>
        <v>1007803</v>
      </c>
      <c r="G158" s="25">
        <f t="shared" si="2"/>
        <v>1.7423317232055489</v>
      </c>
    </row>
    <row r="159" spans="1:7" s="30" customFormat="1" ht="12.75" outlineLevel="2">
      <c r="A159" s="27"/>
      <c r="B159" s="27" t="s">
        <v>122</v>
      </c>
      <c r="C159" s="27"/>
      <c r="D159" s="28">
        <f>SUBTOTAL(9,D160:D165)</f>
        <v>55598</v>
      </c>
      <c r="E159" s="28">
        <f>SUBTOTAL(9,E160:E165)</f>
        <v>106340</v>
      </c>
      <c r="F159" s="28">
        <f>SUBTOTAL(9,F160:F165)</f>
        <v>107494</v>
      </c>
      <c r="G159" s="29">
        <f t="shared" si="2"/>
        <v>1.0108519842016175</v>
      </c>
    </row>
    <row r="160" spans="1:7" ht="12.75" outlineLevel="3">
      <c r="A160" s="9" t="s">
        <v>70</v>
      </c>
      <c r="B160" s="9" t="s">
        <v>71</v>
      </c>
      <c r="C160" s="9" t="s">
        <v>156</v>
      </c>
      <c r="D160" s="10">
        <v>20598</v>
      </c>
      <c r="E160" s="10">
        <v>35816</v>
      </c>
      <c r="F160" s="10">
        <v>35816</v>
      </c>
      <c r="G160" s="11">
        <f t="shared" si="2"/>
        <v>1</v>
      </c>
    </row>
    <row r="161" spans="1:7" ht="12.75" outlineLevel="3">
      <c r="A161" s="3" t="s">
        <v>70</v>
      </c>
      <c r="B161" s="3" t="s">
        <v>71</v>
      </c>
      <c r="C161" s="3" t="s">
        <v>182</v>
      </c>
      <c r="D161" s="4"/>
      <c r="E161" s="4">
        <v>22526</v>
      </c>
      <c r="F161" s="4">
        <v>23279</v>
      </c>
      <c r="G161" s="6">
        <f t="shared" si="2"/>
        <v>1.033428038710823</v>
      </c>
    </row>
    <row r="162" spans="1:7" ht="12.75" outlineLevel="3">
      <c r="A162" s="3" t="s">
        <v>70</v>
      </c>
      <c r="B162" s="3" t="s">
        <v>71</v>
      </c>
      <c r="C162" s="3" t="s">
        <v>23</v>
      </c>
      <c r="D162" s="4"/>
      <c r="E162" s="4"/>
      <c r="F162" s="4">
        <v>1</v>
      </c>
      <c r="G162" s="6"/>
    </row>
    <row r="163" spans="1:7" ht="12.75" outlineLevel="3">
      <c r="A163" s="3" t="s">
        <v>70</v>
      </c>
      <c r="B163" s="3" t="s">
        <v>71</v>
      </c>
      <c r="C163" s="3" t="s">
        <v>25</v>
      </c>
      <c r="D163" s="4"/>
      <c r="E163" s="4">
        <v>500</v>
      </c>
      <c r="F163" s="4">
        <v>500</v>
      </c>
      <c r="G163" s="6">
        <f t="shared" si="2"/>
        <v>1</v>
      </c>
    </row>
    <row r="164" spans="1:7" ht="12.75" outlineLevel="3">
      <c r="A164" s="3" t="s">
        <v>70</v>
      </c>
      <c r="B164" s="3" t="s">
        <v>71</v>
      </c>
      <c r="C164" s="3" t="s">
        <v>183</v>
      </c>
      <c r="D164" s="4">
        <v>35000</v>
      </c>
      <c r="E164" s="4">
        <v>43640</v>
      </c>
      <c r="F164" s="4">
        <v>44040</v>
      </c>
      <c r="G164" s="6">
        <f t="shared" si="2"/>
        <v>1.00916590284143</v>
      </c>
    </row>
    <row r="165" spans="1:7" ht="12.75" outlineLevel="3">
      <c r="A165" s="3" t="s">
        <v>70</v>
      </c>
      <c r="B165" s="3" t="s">
        <v>71</v>
      </c>
      <c r="C165" s="3" t="s">
        <v>2</v>
      </c>
      <c r="D165" s="4"/>
      <c r="E165" s="4">
        <v>3858</v>
      </c>
      <c r="F165" s="4">
        <v>3858</v>
      </c>
      <c r="G165" s="6">
        <f t="shared" si="2"/>
        <v>1</v>
      </c>
    </row>
    <row r="166" spans="1:7" s="30" customFormat="1" ht="12.75" outlineLevel="2">
      <c r="A166" s="31"/>
      <c r="B166" s="31" t="s">
        <v>210</v>
      </c>
      <c r="C166" s="31"/>
      <c r="D166" s="32">
        <f>SUBTOTAL(9,D167:D167)</f>
        <v>0</v>
      </c>
      <c r="E166" s="32">
        <f>SUBTOTAL(9,E167:E167)</f>
        <v>472082</v>
      </c>
      <c r="F166" s="32">
        <f>SUBTOTAL(9,F167:F167)</f>
        <v>900309</v>
      </c>
      <c r="G166" s="33">
        <f t="shared" si="2"/>
        <v>1.907103003291801</v>
      </c>
    </row>
    <row r="167" spans="1:7" ht="25.5" customHeight="1" outlineLevel="3">
      <c r="A167" s="36" t="s">
        <v>70</v>
      </c>
      <c r="B167" s="36" t="s">
        <v>72</v>
      </c>
      <c r="C167" s="35" t="s">
        <v>184</v>
      </c>
      <c r="D167" s="37"/>
      <c r="E167" s="37">
        <v>472082</v>
      </c>
      <c r="F167" s="37">
        <v>900309</v>
      </c>
      <c r="G167" s="38">
        <f t="shared" si="2"/>
        <v>1.907103003291801</v>
      </c>
    </row>
    <row r="168" spans="1:7" s="22" customFormat="1" ht="13.5" outlineLevel="1" thickBot="1">
      <c r="A168" s="23" t="s">
        <v>98</v>
      </c>
      <c r="B168" s="23"/>
      <c r="C168" s="23"/>
      <c r="D168" s="24">
        <f>SUBTOTAL(9,D170:D176)</f>
        <v>0</v>
      </c>
      <c r="E168" s="24">
        <f>SUBTOTAL(9,E170:E176)</f>
        <v>574975</v>
      </c>
      <c r="F168" s="24">
        <f>SUBTOTAL(9,F170:F176)</f>
        <v>618896</v>
      </c>
      <c r="G168" s="25">
        <f t="shared" si="2"/>
        <v>1.0763876690290881</v>
      </c>
    </row>
    <row r="169" spans="1:7" s="30" customFormat="1" ht="12.75" outlineLevel="2">
      <c r="A169" s="27"/>
      <c r="B169" s="27" t="s">
        <v>121</v>
      </c>
      <c r="C169" s="27"/>
      <c r="D169" s="28">
        <f>SUBTOTAL(9,D170:D170)</f>
        <v>0</v>
      </c>
      <c r="E169" s="28">
        <f>SUBTOTAL(9,E170:E170)</f>
        <v>0</v>
      </c>
      <c r="F169" s="28">
        <f>SUBTOTAL(9,F170:F170)</f>
        <v>44666</v>
      </c>
      <c r="G169" s="29"/>
    </row>
    <row r="170" spans="1:7" ht="12.75" outlineLevel="3">
      <c r="A170" s="9" t="s">
        <v>73</v>
      </c>
      <c r="B170" s="9" t="s">
        <v>74</v>
      </c>
      <c r="C170" s="9" t="s">
        <v>2</v>
      </c>
      <c r="D170" s="10"/>
      <c r="E170" s="10"/>
      <c r="F170" s="10">
        <v>44666</v>
      </c>
      <c r="G170" s="11"/>
    </row>
    <row r="171" spans="1:7" s="30" customFormat="1" ht="25.5" customHeight="1" outlineLevel="2">
      <c r="A171" s="31"/>
      <c r="B171" s="47" t="s">
        <v>120</v>
      </c>
      <c r="C171" s="48"/>
      <c r="D171" s="32">
        <f>SUBTOTAL(9,D172:D174)</f>
        <v>0</v>
      </c>
      <c r="E171" s="32">
        <f>SUBTOTAL(9,E172:E174)</f>
        <v>425026</v>
      </c>
      <c r="F171" s="32">
        <f>SUBTOTAL(9,F172:F174)</f>
        <v>424281</v>
      </c>
      <c r="G171" s="33">
        <f t="shared" si="2"/>
        <v>0.9982471660557236</v>
      </c>
    </row>
    <row r="172" spans="1:7" ht="12.75" outlineLevel="3">
      <c r="A172" s="9" t="s">
        <v>73</v>
      </c>
      <c r="B172" s="9" t="s">
        <v>75</v>
      </c>
      <c r="C172" s="9" t="s">
        <v>185</v>
      </c>
      <c r="D172" s="10"/>
      <c r="E172" s="10">
        <v>313489</v>
      </c>
      <c r="F172" s="10">
        <v>314044</v>
      </c>
      <c r="G172" s="11">
        <f t="shared" si="2"/>
        <v>1.0017703970474243</v>
      </c>
    </row>
    <row r="173" spans="1:7" ht="12.75" outlineLevel="3">
      <c r="A173" s="3" t="s">
        <v>73</v>
      </c>
      <c r="B173" s="3" t="s">
        <v>75</v>
      </c>
      <c r="C173" s="3" t="s">
        <v>2</v>
      </c>
      <c r="D173" s="4"/>
      <c r="E173" s="4">
        <v>58487</v>
      </c>
      <c r="F173" s="4">
        <v>58487</v>
      </c>
      <c r="G173" s="6">
        <f t="shared" si="2"/>
        <v>1</v>
      </c>
    </row>
    <row r="174" spans="1:7" ht="25.5" customHeight="1" outlineLevel="3">
      <c r="A174" s="40" t="s">
        <v>73</v>
      </c>
      <c r="B174" s="40" t="s">
        <v>75</v>
      </c>
      <c r="C174" s="39" t="s">
        <v>186</v>
      </c>
      <c r="D174" s="41"/>
      <c r="E174" s="41">
        <v>53050</v>
      </c>
      <c r="F174" s="41">
        <v>51750</v>
      </c>
      <c r="G174" s="42">
        <f t="shared" si="2"/>
        <v>0.9754948162111216</v>
      </c>
    </row>
    <row r="175" spans="1:7" s="30" customFormat="1" ht="12.75" outlineLevel="2">
      <c r="A175" s="31"/>
      <c r="B175" s="31" t="s">
        <v>119</v>
      </c>
      <c r="C175" s="31"/>
      <c r="D175" s="32">
        <f>SUBTOTAL(9,D176:D176)</f>
        <v>0</v>
      </c>
      <c r="E175" s="32">
        <f>SUBTOTAL(9,E176:E176)</f>
        <v>149949</v>
      </c>
      <c r="F175" s="32">
        <f>SUBTOTAL(9,F176:F176)</f>
        <v>149949</v>
      </c>
      <c r="G175" s="33">
        <f t="shared" si="2"/>
        <v>1</v>
      </c>
    </row>
    <row r="176" spans="1:7" ht="12.75" outlineLevel="3">
      <c r="A176" s="9" t="s">
        <v>73</v>
      </c>
      <c r="B176" s="9" t="s">
        <v>76</v>
      </c>
      <c r="C176" s="9" t="s">
        <v>159</v>
      </c>
      <c r="D176" s="10"/>
      <c r="E176" s="10">
        <v>149949</v>
      </c>
      <c r="F176" s="10">
        <v>149949</v>
      </c>
      <c r="G176" s="11">
        <f t="shared" si="2"/>
        <v>1</v>
      </c>
    </row>
    <row r="177" spans="1:7" s="22" customFormat="1" ht="13.5" outlineLevel="1" thickBot="1">
      <c r="A177" s="23" t="s">
        <v>97</v>
      </c>
      <c r="B177" s="23"/>
      <c r="C177" s="23"/>
      <c r="D177" s="24">
        <f>SUBTOTAL(9,D179:D201)</f>
        <v>12877643</v>
      </c>
      <c r="E177" s="24">
        <f>SUBTOTAL(9,E179:E201)</f>
        <v>1334273</v>
      </c>
      <c r="F177" s="24">
        <f>SUBTOTAL(9,F179:F201)</f>
        <v>1436096</v>
      </c>
      <c r="G177" s="25">
        <f t="shared" si="2"/>
        <v>1.0763134680833681</v>
      </c>
    </row>
    <row r="178" spans="1:7" s="30" customFormat="1" ht="12.75" outlineLevel="2">
      <c r="A178" s="27"/>
      <c r="B178" s="27" t="s">
        <v>118</v>
      </c>
      <c r="C178" s="27"/>
      <c r="D178" s="28">
        <f>SUBTOTAL(9,D179:D181)</f>
        <v>11877643</v>
      </c>
      <c r="E178" s="28">
        <f>SUBTOTAL(9,E179:E181)</f>
        <v>272881</v>
      </c>
      <c r="F178" s="28">
        <f>SUBTOTAL(9,F179:F181)</f>
        <v>274227</v>
      </c>
      <c r="G178" s="29">
        <f t="shared" si="2"/>
        <v>1.0049325530176156</v>
      </c>
    </row>
    <row r="179" spans="1:7" ht="25.5" customHeight="1" outlineLevel="3">
      <c r="A179" s="36" t="s">
        <v>77</v>
      </c>
      <c r="B179" s="36" t="s">
        <v>78</v>
      </c>
      <c r="C179" s="35" t="s">
        <v>211</v>
      </c>
      <c r="D179" s="37">
        <v>185500</v>
      </c>
      <c r="E179" s="37">
        <v>185500</v>
      </c>
      <c r="F179" s="37">
        <v>197320</v>
      </c>
      <c r="G179" s="38">
        <f t="shared" si="2"/>
        <v>1.0637196765498653</v>
      </c>
    </row>
    <row r="180" spans="1:7" ht="25.5" customHeight="1" outlineLevel="3">
      <c r="A180" s="40" t="s">
        <v>77</v>
      </c>
      <c r="B180" s="40" t="s">
        <v>78</v>
      </c>
      <c r="C180" s="39" t="s">
        <v>187</v>
      </c>
      <c r="D180" s="41"/>
      <c r="E180" s="41">
        <v>87381</v>
      </c>
      <c r="F180" s="41">
        <v>76907</v>
      </c>
      <c r="G180" s="42">
        <f t="shared" si="2"/>
        <v>0.8801341252675067</v>
      </c>
    </row>
    <row r="181" spans="1:7" ht="37.5" customHeight="1" outlineLevel="3">
      <c r="A181" s="40" t="s">
        <v>77</v>
      </c>
      <c r="B181" s="40" t="s">
        <v>78</v>
      </c>
      <c r="C181" s="39" t="s">
        <v>188</v>
      </c>
      <c r="D181" s="41">
        <v>11692143</v>
      </c>
      <c r="E181" s="41">
        <v>0</v>
      </c>
      <c r="F181" s="41">
        <v>0</v>
      </c>
      <c r="G181" s="42"/>
    </row>
    <row r="182" spans="1:7" s="30" customFormat="1" ht="12.75" outlineLevel="2">
      <c r="A182" s="31"/>
      <c r="B182" s="31" t="s">
        <v>117</v>
      </c>
      <c r="C182" s="31"/>
      <c r="D182" s="32">
        <f>SUBTOTAL(9,D183:D187)</f>
        <v>1000000</v>
      </c>
      <c r="E182" s="32">
        <f>SUBTOTAL(9,E183:E187)</f>
        <v>850000</v>
      </c>
      <c r="F182" s="32">
        <f>SUBTOTAL(9,F183:F187)</f>
        <v>922193</v>
      </c>
      <c r="G182" s="33">
        <f t="shared" si="2"/>
        <v>1.0849329411764705</v>
      </c>
    </row>
    <row r="183" spans="1:7" ht="12.75" outlineLevel="3">
      <c r="A183" s="9" t="s">
        <v>77</v>
      </c>
      <c r="B183" s="9" t="s">
        <v>79</v>
      </c>
      <c r="C183" s="9" t="s">
        <v>189</v>
      </c>
      <c r="D183" s="10"/>
      <c r="E183" s="10"/>
      <c r="F183" s="10">
        <v>54521</v>
      </c>
      <c r="G183" s="11"/>
    </row>
    <row r="184" spans="1:7" ht="12.75" outlineLevel="3">
      <c r="A184" s="3" t="s">
        <v>77</v>
      </c>
      <c r="B184" s="3" t="s">
        <v>79</v>
      </c>
      <c r="C184" s="3" t="s">
        <v>190</v>
      </c>
      <c r="D184" s="4"/>
      <c r="E184" s="4"/>
      <c r="F184" s="4">
        <v>52577</v>
      </c>
      <c r="G184" s="6"/>
    </row>
    <row r="185" spans="1:7" ht="12.75" outlineLevel="3">
      <c r="A185" s="3" t="s">
        <v>77</v>
      </c>
      <c r="B185" s="3" t="s">
        <v>79</v>
      </c>
      <c r="C185" s="3" t="s">
        <v>191</v>
      </c>
      <c r="D185" s="4">
        <v>1000000</v>
      </c>
      <c r="E185" s="4">
        <v>850000</v>
      </c>
      <c r="F185" s="4">
        <v>813079</v>
      </c>
      <c r="G185" s="6">
        <f t="shared" si="2"/>
        <v>0.9565635294117647</v>
      </c>
    </row>
    <row r="186" spans="1:7" ht="12.75" outlineLevel="3">
      <c r="A186" s="3" t="s">
        <v>77</v>
      </c>
      <c r="B186" s="3" t="s">
        <v>79</v>
      </c>
      <c r="C186" s="3" t="s">
        <v>0</v>
      </c>
      <c r="D186" s="4"/>
      <c r="E186" s="4"/>
      <c r="F186" s="4">
        <v>850</v>
      </c>
      <c r="G186" s="6"/>
    </row>
    <row r="187" spans="1:7" ht="12.75" outlineLevel="3">
      <c r="A187" s="3" t="s">
        <v>77</v>
      </c>
      <c r="B187" s="3" t="s">
        <v>79</v>
      </c>
      <c r="C187" s="3" t="s">
        <v>1</v>
      </c>
      <c r="D187" s="4"/>
      <c r="E187" s="4"/>
      <c r="F187" s="4">
        <v>1166</v>
      </c>
      <c r="G187" s="6"/>
    </row>
    <row r="188" spans="1:7" s="30" customFormat="1" ht="12.75" outlineLevel="2">
      <c r="A188" s="31"/>
      <c r="B188" s="31" t="s">
        <v>116</v>
      </c>
      <c r="C188" s="31"/>
      <c r="D188" s="32">
        <f>SUBTOTAL(9,D189:D191)</f>
        <v>0</v>
      </c>
      <c r="E188" s="32">
        <f>SUBTOTAL(9,E189:E191)</f>
        <v>9176</v>
      </c>
      <c r="F188" s="32">
        <f>SUBTOTAL(9,F189:F191)</f>
        <v>8666</v>
      </c>
      <c r="G188" s="33">
        <f t="shared" si="2"/>
        <v>0.9444202266782912</v>
      </c>
    </row>
    <row r="189" spans="1:7" ht="12.75" outlineLevel="3">
      <c r="A189" s="9" t="s">
        <v>77</v>
      </c>
      <c r="B189" s="9" t="s">
        <v>80</v>
      </c>
      <c r="C189" s="9" t="s">
        <v>156</v>
      </c>
      <c r="D189" s="10"/>
      <c r="E189" s="10">
        <v>606</v>
      </c>
      <c r="F189" s="10">
        <v>606</v>
      </c>
      <c r="G189" s="11">
        <f t="shared" si="2"/>
        <v>1</v>
      </c>
    </row>
    <row r="190" spans="1:7" ht="12.75" outlineLevel="3">
      <c r="A190" s="3" t="s">
        <v>77</v>
      </c>
      <c r="B190" s="3" t="s">
        <v>80</v>
      </c>
      <c r="C190" s="3" t="s">
        <v>23</v>
      </c>
      <c r="D190" s="4"/>
      <c r="E190" s="4"/>
      <c r="F190" s="4">
        <v>2</v>
      </c>
      <c r="G190" s="6"/>
    </row>
    <row r="191" spans="1:7" ht="12.75" outlineLevel="3">
      <c r="A191" s="3" t="s">
        <v>77</v>
      </c>
      <c r="B191" s="3" t="s">
        <v>80</v>
      </c>
      <c r="C191" s="3" t="s">
        <v>1</v>
      </c>
      <c r="D191" s="4"/>
      <c r="E191" s="4">
        <v>8570</v>
      </c>
      <c r="F191" s="4">
        <v>8058</v>
      </c>
      <c r="G191" s="6">
        <f t="shared" si="2"/>
        <v>0.9402567094515752</v>
      </c>
    </row>
    <row r="192" spans="1:7" s="30" customFormat="1" ht="12.75" outlineLevel="2">
      <c r="A192" s="31"/>
      <c r="B192" s="31" t="s">
        <v>115</v>
      </c>
      <c r="C192" s="31"/>
      <c r="D192" s="32">
        <f>SUBTOTAL(9,D193:D194)</f>
        <v>0</v>
      </c>
      <c r="E192" s="32">
        <f>SUBTOTAL(9,E193:E194)</f>
        <v>0</v>
      </c>
      <c r="F192" s="32">
        <f>SUBTOTAL(9,F193:F194)</f>
        <v>2633</v>
      </c>
      <c r="G192" s="33"/>
    </row>
    <row r="193" spans="1:7" ht="12.75" outlineLevel="3">
      <c r="A193" s="9" t="s">
        <v>77</v>
      </c>
      <c r="B193" s="9" t="s">
        <v>81</v>
      </c>
      <c r="C193" s="9" t="s">
        <v>157</v>
      </c>
      <c r="D193" s="10"/>
      <c r="E193" s="10"/>
      <c r="F193" s="10">
        <v>1996</v>
      </c>
      <c r="G193" s="11"/>
    </row>
    <row r="194" spans="1:7" ht="12.75" outlineLevel="3">
      <c r="A194" s="3" t="s">
        <v>77</v>
      </c>
      <c r="B194" s="3" t="s">
        <v>81</v>
      </c>
      <c r="C194" s="3" t="s">
        <v>1</v>
      </c>
      <c r="D194" s="4"/>
      <c r="E194" s="4"/>
      <c r="F194" s="4">
        <v>637</v>
      </c>
      <c r="G194" s="6"/>
    </row>
    <row r="195" spans="1:7" s="30" customFormat="1" ht="12.75" outlineLevel="2">
      <c r="A195" s="31"/>
      <c r="B195" s="31" t="s">
        <v>114</v>
      </c>
      <c r="C195" s="31"/>
      <c r="D195" s="32">
        <f>SUBTOTAL(9,D196:D196)</f>
        <v>0</v>
      </c>
      <c r="E195" s="32">
        <f>SUBTOTAL(9,E196:E196)</f>
        <v>168713</v>
      </c>
      <c r="F195" s="32">
        <f>SUBTOTAL(9,F196:F196)</f>
        <v>168713</v>
      </c>
      <c r="G195" s="33">
        <f aca="true" t="shared" si="3" ref="G195:G208">F195/E195</f>
        <v>1</v>
      </c>
    </row>
    <row r="196" spans="1:7" ht="26.25" customHeight="1" outlineLevel="3">
      <c r="A196" s="36" t="s">
        <v>77</v>
      </c>
      <c r="B196" s="36" t="s">
        <v>82</v>
      </c>
      <c r="C196" s="35" t="s">
        <v>192</v>
      </c>
      <c r="D196" s="37"/>
      <c r="E196" s="37">
        <v>168713</v>
      </c>
      <c r="F196" s="37">
        <v>168713</v>
      </c>
      <c r="G196" s="38">
        <f t="shared" si="3"/>
        <v>1</v>
      </c>
    </row>
    <row r="197" spans="1:7" s="30" customFormat="1" ht="26.25" customHeight="1" outlineLevel="2">
      <c r="A197" s="31"/>
      <c r="B197" s="47" t="s">
        <v>113</v>
      </c>
      <c r="C197" s="48"/>
      <c r="D197" s="32">
        <f>SUBTOTAL(9,D198:D198)</f>
        <v>0</v>
      </c>
      <c r="E197" s="32">
        <f>SUBTOTAL(9,E198:E198)</f>
        <v>33503</v>
      </c>
      <c r="F197" s="32">
        <f>SUBTOTAL(9,F198:F198)</f>
        <v>47527</v>
      </c>
      <c r="G197" s="33">
        <f t="shared" si="3"/>
        <v>1.4185893800555174</v>
      </c>
    </row>
    <row r="198" spans="1:7" ht="12.75" outlineLevel="3">
      <c r="A198" s="9" t="s">
        <v>77</v>
      </c>
      <c r="B198" s="9" t="s">
        <v>83</v>
      </c>
      <c r="C198" s="9" t="s">
        <v>26</v>
      </c>
      <c r="D198" s="10"/>
      <c r="E198" s="10">
        <v>33503</v>
      </c>
      <c r="F198" s="10">
        <v>47527</v>
      </c>
      <c r="G198" s="11">
        <f t="shared" si="3"/>
        <v>1.4185893800555174</v>
      </c>
    </row>
    <row r="199" spans="1:7" s="30" customFormat="1" ht="12.75" outlineLevel="2">
      <c r="A199" s="31"/>
      <c r="B199" s="31" t="s">
        <v>112</v>
      </c>
      <c r="C199" s="31"/>
      <c r="D199" s="32">
        <f>SUBTOTAL(9,D200:D201)</f>
        <v>0</v>
      </c>
      <c r="E199" s="32">
        <f>SUBTOTAL(9,E200:E201)</f>
        <v>0</v>
      </c>
      <c r="F199" s="32">
        <f>SUBTOTAL(9,F200:F201)</f>
        <v>12137</v>
      </c>
      <c r="G199" s="33"/>
    </row>
    <row r="200" spans="1:7" ht="12.75" outlineLevel="3">
      <c r="A200" s="3" t="s">
        <v>77</v>
      </c>
      <c r="B200" s="3" t="s">
        <v>84</v>
      </c>
      <c r="C200" s="3" t="s">
        <v>4</v>
      </c>
      <c r="D200" s="4"/>
      <c r="E200" s="4"/>
      <c r="F200" s="4">
        <v>11500</v>
      </c>
      <c r="G200" s="6"/>
    </row>
    <row r="201" spans="1:7" ht="12.75" outlineLevel="3">
      <c r="A201" s="3" t="s">
        <v>77</v>
      </c>
      <c r="B201" s="3" t="s">
        <v>84</v>
      </c>
      <c r="C201" s="3" t="s">
        <v>1</v>
      </c>
      <c r="D201" s="4"/>
      <c r="E201" s="4"/>
      <c r="F201" s="4">
        <v>637</v>
      </c>
      <c r="G201" s="6"/>
    </row>
    <row r="202" spans="1:7" s="22" customFormat="1" ht="13.5" outlineLevel="1" thickBot="1">
      <c r="A202" s="23" t="s">
        <v>96</v>
      </c>
      <c r="B202" s="23"/>
      <c r="C202" s="23"/>
      <c r="D202" s="24">
        <f>SUBTOTAL(9,D204:D205)</f>
        <v>0</v>
      </c>
      <c r="E202" s="24">
        <f>SUBTOTAL(9,E204:E205)</f>
        <v>11500</v>
      </c>
      <c r="F202" s="24">
        <f>SUBTOTAL(9,F204:F205)</f>
        <v>11500</v>
      </c>
      <c r="G202" s="25">
        <f t="shared" si="3"/>
        <v>1</v>
      </c>
    </row>
    <row r="203" spans="1:7" s="30" customFormat="1" ht="12.75" outlineLevel="2">
      <c r="A203" s="27"/>
      <c r="B203" s="27" t="s">
        <v>111</v>
      </c>
      <c r="C203" s="27"/>
      <c r="D203" s="28">
        <f>SUBTOTAL(9,D204:D205)</f>
        <v>0</v>
      </c>
      <c r="E203" s="28">
        <f>SUBTOTAL(9,E204:E205)</f>
        <v>11500</v>
      </c>
      <c r="F203" s="28">
        <f>SUBTOTAL(9,F204:F205)</f>
        <v>11500</v>
      </c>
      <c r="G203" s="29">
        <f t="shared" si="3"/>
        <v>1</v>
      </c>
    </row>
    <row r="204" spans="1:7" ht="26.25" customHeight="1" outlineLevel="3">
      <c r="A204" s="36" t="s">
        <v>85</v>
      </c>
      <c r="B204" s="36" t="s">
        <v>86</v>
      </c>
      <c r="C204" s="35" t="s">
        <v>193</v>
      </c>
      <c r="D204" s="37"/>
      <c r="E204" s="37">
        <v>8500</v>
      </c>
      <c r="F204" s="37">
        <v>8500</v>
      </c>
      <c r="G204" s="38">
        <f t="shared" si="3"/>
        <v>1</v>
      </c>
    </row>
    <row r="205" spans="1:7" ht="38.25" customHeight="1" outlineLevel="3">
      <c r="A205" s="40" t="s">
        <v>85</v>
      </c>
      <c r="B205" s="40" t="s">
        <v>86</v>
      </c>
      <c r="C205" s="39" t="s">
        <v>194</v>
      </c>
      <c r="D205" s="41"/>
      <c r="E205" s="41">
        <v>3000</v>
      </c>
      <c r="F205" s="41">
        <v>3000</v>
      </c>
      <c r="G205" s="42">
        <f t="shared" si="3"/>
        <v>1</v>
      </c>
    </row>
    <row r="206" spans="1:7" s="22" customFormat="1" ht="13.5" outlineLevel="1" thickBot="1">
      <c r="A206" s="26" t="s">
        <v>95</v>
      </c>
      <c r="B206" s="23"/>
      <c r="C206" s="23"/>
      <c r="D206" s="24">
        <f>SUBTOTAL(9,D208:D209)</f>
        <v>2766500</v>
      </c>
      <c r="E206" s="24">
        <f>SUBTOTAL(9,E208:E209)</f>
        <v>27819</v>
      </c>
      <c r="F206" s="24">
        <f>SUBTOTAL(9,F208:F209)</f>
        <v>27819</v>
      </c>
      <c r="G206" s="25">
        <f t="shared" si="3"/>
        <v>1</v>
      </c>
    </row>
    <row r="207" spans="1:7" s="30" customFormat="1" ht="12.75" outlineLevel="2">
      <c r="A207" s="27"/>
      <c r="B207" s="34" t="s">
        <v>110</v>
      </c>
      <c r="C207" s="27"/>
      <c r="D207" s="28">
        <f>SUBTOTAL(9,D208:D209)</f>
        <v>2766500</v>
      </c>
      <c r="E207" s="28">
        <f>SUBTOTAL(9,E208:E209)</f>
        <v>27819</v>
      </c>
      <c r="F207" s="28">
        <f>SUBTOTAL(9,F208:F209)</f>
        <v>27819</v>
      </c>
      <c r="G207" s="29">
        <f t="shared" si="3"/>
        <v>1</v>
      </c>
    </row>
    <row r="208" spans="1:7" ht="12.75" outlineLevel="3">
      <c r="A208" s="9" t="s">
        <v>87</v>
      </c>
      <c r="B208" s="9" t="s">
        <v>88</v>
      </c>
      <c r="C208" s="9" t="s">
        <v>195</v>
      </c>
      <c r="D208" s="10"/>
      <c r="E208" s="10">
        <v>27819</v>
      </c>
      <c r="F208" s="10">
        <v>27819</v>
      </c>
      <c r="G208" s="11">
        <f t="shared" si="3"/>
        <v>1</v>
      </c>
    </row>
    <row r="209" spans="1:7" ht="25.5" customHeight="1" outlineLevel="3">
      <c r="A209" s="40" t="s">
        <v>87</v>
      </c>
      <c r="B209" s="40" t="s">
        <v>88</v>
      </c>
      <c r="C209" s="39" t="s">
        <v>212</v>
      </c>
      <c r="D209" s="41">
        <v>2766500</v>
      </c>
      <c r="E209" s="41">
        <v>0</v>
      </c>
      <c r="F209" s="41">
        <v>0</v>
      </c>
      <c r="G209" s="42"/>
    </row>
    <row r="211" spans="3:6" ht="12.75">
      <c r="C211" s="43" t="s">
        <v>200</v>
      </c>
      <c r="D211" s="44">
        <f>SUM(D57,D65)</f>
        <v>22588200</v>
      </c>
      <c r="E211" s="44">
        <f>SUM(E57,E65)</f>
        <v>24085430</v>
      </c>
      <c r="F211" s="44">
        <f>SUM(F57,F65)</f>
        <v>27722034</v>
      </c>
    </row>
    <row r="212" spans="3:6" ht="12.75">
      <c r="C212" s="43" t="s">
        <v>198</v>
      </c>
      <c r="D212" s="44">
        <f>SUM(D87,D91)</f>
        <v>21367956</v>
      </c>
      <c r="E212" s="44">
        <f>SUM(E87,E91)</f>
        <v>21527287</v>
      </c>
      <c r="F212" s="44">
        <f>SUM(F87,F91)</f>
        <v>21527287</v>
      </c>
    </row>
    <row r="213" spans="3:6" ht="12.75">
      <c r="C213" s="43" t="s">
        <v>199</v>
      </c>
      <c r="D213" s="44">
        <f>SUM(D82)</f>
        <v>19706000</v>
      </c>
      <c r="E213" s="44">
        <f>SUM(E82)</f>
        <v>20493121</v>
      </c>
      <c r="F213" s="44">
        <f>SUM(F82)</f>
        <v>22230589</v>
      </c>
    </row>
    <row r="214" spans="3:6" ht="12.75">
      <c r="C214" s="43" t="s">
        <v>196</v>
      </c>
      <c r="D214" s="44">
        <f>SUM(D16,D33,D46,D103,D116,D124,D132,D181,D204,D205,D209)</f>
        <v>16675913</v>
      </c>
      <c r="E214" s="44">
        <f>SUM(E16,E33,E46,E103,E116,E124,E132,E181,E204,E205,E209)</f>
        <v>1484768</v>
      </c>
      <c r="F214" s="44">
        <f>SUM(F16,F33,F46,F103,F116,F124,F132,F181,F204,F205,F209)</f>
        <v>1155538</v>
      </c>
    </row>
    <row r="215" spans="3:6" ht="12.75">
      <c r="C215" s="43" t="s">
        <v>197</v>
      </c>
      <c r="D215" s="44">
        <f>SUM(D27:D29)</f>
        <v>13816258</v>
      </c>
      <c r="E215" s="44">
        <f>SUM(E27:E29)</f>
        <v>13897131</v>
      </c>
      <c r="F215" s="44">
        <f>SUM(F27:F29)</f>
        <v>16153972</v>
      </c>
    </row>
    <row r="216" spans="3:6" ht="12.75">
      <c r="C216" s="43" t="s">
        <v>204</v>
      </c>
      <c r="D216" s="44">
        <f>SUM(D18,D101,D131,D139,D143,D149,D157,D167,D174,D176,D180)</f>
        <v>719202</v>
      </c>
      <c r="E216" s="44">
        <f>SUM(E18,E101,E131,E139,E143,E149,E157,E167,E174,E176,E180)</f>
        <v>2108381</v>
      </c>
      <c r="F216" s="44">
        <f>SUM(F18,F101,F131,F139,F143,F149,F157,F167,F174,F176,F180)</f>
        <v>2495336</v>
      </c>
    </row>
    <row r="217" spans="3:6" ht="12.75">
      <c r="C217" s="43" t="s">
        <v>203</v>
      </c>
      <c r="D217" s="45">
        <f>SUM(D218:D221)</f>
        <v>7737856</v>
      </c>
      <c r="E217" s="45">
        <f>SUM(E218:E221)</f>
        <v>11569102</v>
      </c>
      <c r="F217" s="45">
        <f>SUM(F218:F221)</f>
        <v>12375696</v>
      </c>
    </row>
    <row r="218" spans="3:6" ht="12.75">
      <c r="C218" s="43" t="s">
        <v>202</v>
      </c>
      <c r="D218" s="7">
        <v>3477022</v>
      </c>
      <c r="E218" s="7">
        <v>5519801</v>
      </c>
      <c r="F218" s="7">
        <v>6470826</v>
      </c>
    </row>
    <row r="219" spans="3:6" ht="12.75">
      <c r="C219" s="43" t="s">
        <v>205</v>
      </c>
      <c r="D219" s="45">
        <f>SUM(D41)</f>
        <v>2060000</v>
      </c>
      <c r="E219" s="45">
        <f>SUM(E41)</f>
        <v>2561600</v>
      </c>
      <c r="F219" s="45">
        <f>SUM(F41)</f>
        <v>2322029</v>
      </c>
    </row>
    <row r="220" spans="3:6" ht="12.75">
      <c r="C220" s="43" t="s">
        <v>201</v>
      </c>
      <c r="D220" s="45">
        <f>SUM(D182)</f>
        <v>1000000</v>
      </c>
      <c r="E220" s="45">
        <f>SUM(E182)</f>
        <v>850000</v>
      </c>
      <c r="F220" s="45">
        <f>SUM(F182)</f>
        <v>922193</v>
      </c>
    </row>
    <row r="221" spans="3:6" ht="12.75">
      <c r="C221" s="43" t="s">
        <v>206</v>
      </c>
      <c r="D221" s="45">
        <f>SUM(D95,D100,D106,D108,D112,D114)</f>
        <v>1200834</v>
      </c>
      <c r="E221" s="45">
        <f>SUM(E95,E100,E106,E108,E112,E114)</f>
        <v>2637701</v>
      </c>
      <c r="F221" s="45">
        <f>SUM(F95,F100,F106,F108,F112,F114)</f>
        <v>2660648</v>
      </c>
    </row>
    <row r="222" spans="4:6" ht="12.75">
      <c r="D222" s="7">
        <v>102611385</v>
      </c>
      <c r="E222" s="7">
        <v>95165220</v>
      </c>
      <c r="F222" s="7">
        <v>103660452</v>
      </c>
    </row>
    <row r="223" spans="4:6" ht="12.75">
      <c r="D223" s="7">
        <f>SUM(D211:D217)</f>
        <v>102611385</v>
      </c>
      <c r="E223" s="7">
        <f>SUM(E211:E217)</f>
        <v>95165220</v>
      </c>
      <c r="F223" s="7">
        <f>SUM(F211:F217)</f>
        <v>103660452</v>
      </c>
    </row>
    <row r="224" spans="4:6" ht="12.75">
      <c r="D224" s="7">
        <f>D222-D223</f>
        <v>0</v>
      </c>
      <c r="E224" s="7">
        <f>E222-E223</f>
        <v>0</v>
      </c>
      <c r="F224" s="7">
        <f>F222-F223</f>
        <v>0</v>
      </c>
    </row>
  </sheetData>
  <mergeCells count="10">
    <mergeCell ref="B197:C197"/>
    <mergeCell ref="A53:C53"/>
    <mergeCell ref="B86:C86"/>
    <mergeCell ref="B140:C140"/>
    <mergeCell ref="B150:C150"/>
    <mergeCell ref="B171:C171"/>
    <mergeCell ref="B57:C57"/>
    <mergeCell ref="B65:C65"/>
    <mergeCell ref="B75:C75"/>
    <mergeCell ref="B82:C82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8" r:id="rId1"/>
  <headerFooter alignWithMargins="0">
    <oddHeader>&amp;CWykonanie planu dochodów własnych za 2005r.</oddHeader>
    <oddFooter>&amp;R&amp;P/&amp;N</oddFooter>
  </headerFooter>
  <rowBreaks count="1" manualBreakCount="1"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2006-03-20T11:30:56Z</cp:lastPrinted>
  <dcterms:created xsi:type="dcterms:W3CDTF">2006-02-28T10:41:04Z</dcterms:created>
  <dcterms:modified xsi:type="dcterms:W3CDTF">2006-03-31T11:46:18Z</dcterms:modified>
  <cp:category/>
  <cp:version/>
  <cp:contentType/>
  <cp:contentStatus/>
</cp:coreProperties>
</file>